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7035" tabRatio="881" firstSheet="11" activeTab="1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 sheetId="13" r:id="rId13"/>
    <sheet name="07"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COUNTIFS" hidden="1">#NAME?</definedName>
    <definedName name="_xlfn.SUMIFS" hidden="1">#NAME?</definedName>
    <definedName name="Nguyennhan">'[1]Nguyen_nhan'!$B$3:$B$16</definedName>
    <definedName name="_xlnm.Print_Area" localSheetId="13">'07'!$A$1:$T$74</definedName>
    <definedName name="_xlnm.Print_Area" localSheetId="1">'Mãu BC mien giam 8'!$A$1:$N$36</definedName>
    <definedName name="_xlnm.Print_Titles" localSheetId="12">'06'!$6:$10</definedName>
    <definedName name="_xlnm.Print_Titles" localSheetId="13">'07'!$6:$10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<sst xmlns="http://schemas.openxmlformats.org/spreadsheetml/2006/main" count="1083" uniqueCount="488">
  <si>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</si>
  <si>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</si>
  <si>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</si>
  <si>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</si>
  <si>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</si>
  <si>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</si>
  <si>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</si>
  <si>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</si>
  <si>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</si>
  <si>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</si>
  <si>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</si>
  <si>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</si>
  <si>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</si>
  <si>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</si>
  <si>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</si>
  <si>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</si>
  <si>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</si>
  <si>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</si>
  <si>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</si>
  <si>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</si>
  <si>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</si>
  <si>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</si>
  <si>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</si>
  <si>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</si>
  <si>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</si>
  <si>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</si>
  <si>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</si>
  <si>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</si>
  <si>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</si>
  <si>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</si>
  <si>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</si>
  <si>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</si>
  <si>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</si>
  <si>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</si>
  <si>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</si>
  <si>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</si>
  <si>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</si>
  <si>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</si>
  <si>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</si>
  <si>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</si>
  <si>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</si>
  <si>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</si>
  <si>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</si>
  <si>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</si>
  <si>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</si>
  <si>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</si>
  <si>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</si>
  <si>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</si>
  <si>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</si>
  <si>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</si>
  <si>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</si>
  <si>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</si>
  <si>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</si>
  <si>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</si>
  <si>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</si>
  <si>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</si>
  <si>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</si>
  <si>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</si>
  <si>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</si>
  <si>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</si>
  <si>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</si>
  <si>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</si>
  <si>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</si>
  <si>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</si>
  <si>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</si>
  <si>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</si>
  <si>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</si>
  <si>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</si>
  <si>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</si>
  <si>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</si>
  <si>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</si>
  <si>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</si>
  <si>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</si>
  <si>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</si>
  <si>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</si>
  <si>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</si>
  <si>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</si>
  <si>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</si>
  <si>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</si>
  <si>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</si>
  <si>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</si>
  <si>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</si>
  <si>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</si>
  <si>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</si>
  <si>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</si>
  <si>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</si>
  <si>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</si>
  <si>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</si>
  <si>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</si>
  <si>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</si>
  <si>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</si>
  <si>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</si>
  <si>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</si>
  <si>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</si>
  <si>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</si>
  <si>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</si>
  <si>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</si>
  <si>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</si>
  <si>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</si>
  <si>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</si>
  <si>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Đang thi hành</t>
  </si>
  <si>
    <t>Tạm đình chỉ thi hành án</t>
  </si>
  <si>
    <t>Trường hợp khác</t>
  </si>
  <si>
    <t>Chưa có điều kiện thi hành</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</si>
  <si>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</si>
  <si>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</si>
  <si>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</si>
  <si>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</si>
  <si>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</si>
  <si>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</si>
  <si>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</si>
  <si>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</si>
  <si>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</si>
  <si>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</si>
  <si>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</si>
  <si>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</si>
  <si>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</si>
  <si>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</si>
  <si>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</si>
  <si>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</si>
  <si>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</si>
  <si>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</si>
  <si>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</si>
  <si>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</si>
  <si>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</si>
  <si>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</si>
  <si>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</si>
  <si>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</si>
  <si>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</si>
  <si>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</si>
  <si>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</si>
  <si>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</si>
  <si>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</si>
  <si>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</si>
  <si>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</si>
  <si>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</si>
  <si>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</si>
  <si>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</si>
  <si>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</si>
  <si>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</si>
  <si>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</si>
  <si>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</si>
  <si>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</si>
  <si>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</si>
  <si>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</si>
  <si>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</si>
  <si>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</si>
  <si>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</si>
  <si>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</si>
  <si>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</si>
  <si>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</si>
  <si>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</si>
  <si>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</si>
  <si>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</si>
  <si>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</si>
  <si>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</si>
  <si>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</si>
  <si>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</si>
  <si>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</si>
  <si>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</si>
  <si>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</si>
  <si>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</si>
  <si>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</si>
  <si>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</si>
  <si>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</si>
  <si>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</si>
  <si>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</si>
  <si>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</si>
  <si>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</si>
  <si>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</si>
  <si>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</si>
  <si>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</si>
  <si>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</si>
  <si>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</si>
  <si>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</si>
  <si>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</si>
  <si>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</si>
  <si>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</si>
  <si>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</si>
  <si>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</si>
  <si>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</si>
  <si>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</si>
  <si>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</si>
  <si>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</si>
  <si>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</si>
  <si>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</si>
  <si>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</si>
  <si>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</si>
  <si>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</si>
  <si>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</si>
  <si>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</si>
  <si>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</si>
  <si>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</si>
  <si>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</si>
  <si>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</si>
  <si>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</si>
  <si>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</si>
  <si>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</si>
  <si>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</si>
  <si>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</si>
  <si>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</si>
  <si>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</si>
  <si>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</si>
  <si>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</si>
  <si>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</si>
  <si>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</si>
  <si>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</si>
  <si>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</si>
  <si>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</si>
  <si>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</si>
  <si>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</si>
  <si>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</si>
  <si>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</si>
  <si>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</si>
  <si>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</si>
  <si>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</si>
  <si>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</si>
  <si>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</si>
  <si>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</si>
  <si>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</si>
  <si>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</si>
  <si>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</si>
  <si>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</si>
  <si>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</si>
  <si>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</si>
  <si>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</si>
  <si>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</si>
  <si>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</si>
  <si>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</si>
  <si>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</si>
  <si>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</si>
  <si>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</si>
  <si>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</si>
  <si>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</si>
  <si>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</si>
  <si>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</si>
  <si>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</si>
  <si>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</si>
  <si>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</si>
  <si>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</si>
  <si>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</si>
  <si>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</si>
  <si>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</si>
  <si>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</si>
  <si>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</si>
  <si>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</si>
  <si>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</si>
  <si>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</si>
  <si>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</si>
  <si>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</si>
  <si>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</si>
  <si>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</si>
  <si>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</si>
  <si>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</si>
  <si>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</si>
  <si>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</si>
  <si>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</si>
  <si>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</si>
  <si>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</si>
  <si>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</si>
  <si>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</si>
  <si>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</si>
  <si>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</si>
  <si>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</si>
  <si>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</si>
  <si>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</si>
  <si>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</si>
  <si>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</si>
  <si>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</si>
  <si>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</si>
  <si>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</si>
  <si>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</si>
  <si>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</si>
  <si>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</si>
  <si>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</si>
  <si>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</si>
  <si>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</si>
  <si>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</si>
  <si>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</si>
  <si>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</si>
  <si>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</si>
  <si>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</si>
  <si>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</si>
  <si>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</si>
  <si>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</si>
  <si>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</si>
  <si>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</si>
  <si>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</si>
  <si>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</si>
  <si>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</si>
  <si>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</si>
  <si>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</si>
  <si>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</si>
  <si>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</si>
  <si>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</si>
  <si>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</si>
  <si>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</si>
  <si>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</si>
  <si>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</si>
  <si>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</si>
  <si>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</si>
  <si>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</si>
  <si>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</si>
  <si>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</si>
  <si>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</si>
  <si>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</si>
  <si>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</si>
  <si>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</si>
  <si>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</si>
  <si>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</si>
  <si>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</si>
  <si>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</si>
  <si>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</si>
  <si>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</si>
  <si>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</si>
  <si>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</si>
  <si>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</si>
  <si>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</si>
  <si>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</si>
  <si>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</si>
  <si>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</si>
  <si>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</si>
  <si>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</si>
  <si>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</si>
  <si>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</si>
  <si>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</si>
  <si>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</si>
  <si>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</si>
  <si>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</si>
  <si>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</si>
  <si>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</si>
  <si>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</si>
  <si>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</si>
  <si>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</si>
  <si>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</si>
  <si>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</si>
  <si>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</si>
  <si>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</si>
  <si>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</si>
  <si>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</si>
  <si>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</si>
  <si>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</si>
  <si>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</si>
  <si>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</si>
  <si>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</si>
  <si>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</si>
  <si>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</si>
  <si>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</si>
  <si>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</si>
  <si>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</si>
  <si>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</si>
  <si>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</si>
  <si>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</si>
  <si>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</si>
  <si>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</si>
  <si>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</si>
  <si>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</si>
  <si>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</si>
  <si>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</si>
  <si>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</si>
  <si>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</si>
  <si>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</si>
  <si>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</si>
  <si>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</si>
  <si>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</si>
  <si>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</si>
  <si>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</si>
  <si>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</si>
  <si>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</si>
  <si>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</si>
  <si>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</si>
  <si>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</si>
  <si>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</si>
  <si>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</si>
  <si>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</si>
  <si>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</si>
  <si>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</si>
  <si>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CỤC TRƯỞNG</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</si>
  <si>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</si>
  <si>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</si>
  <si>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</si>
  <si>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</si>
  <si>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</si>
  <si>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</si>
  <si>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</si>
  <si>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</si>
  <si>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</si>
  <si>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</si>
  <si>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</si>
  <si>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</si>
  <si>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</si>
  <si>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</si>
  <si>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</si>
  <si>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</si>
  <si>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</si>
  <si>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</si>
  <si>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</si>
  <si>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</si>
  <si>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</si>
  <si>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</si>
  <si>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</si>
  <si>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</si>
  <si>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</si>
  <si>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</si>
  <si>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</si>
  <si>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</si>
  <si>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</si>
  <si>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</si>
  <si>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</si>
  <si>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</si>
  <si>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</si>
  <si>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</si>
  <si>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</si>
  <si>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</si>
  <si>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</si>
  <si>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</si>
  <si>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</si>
  <si>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</si>
  <si>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</si>
  <si>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</si>
  <si>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</si>
  <si>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</si>
  <si>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</si>
  <si>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Trần Kim Sơn</t>
  </si>
  <si>
    <t>Nguyễn Ngọc Đắc</t>
  </si>
  <si>
    <t>Hoàng Quang Hà</t>
  </si>
  <si>
    <t>Phạm Thị Linh Điệp</t>
  </si>
  <si>
    <t>Triệu Thu Hằng</t>
  </si>
  <si>
    <t>Hoàng Anh Tuấn</t>
  </si>
  <si>
    <t>Phan Thị Mai Thảo</t>
  </si>
  <si>
    <t xml:space="preserve">Hoàng Quang Hà </t>
  </si>
  <si>
    <t>Cao Trọng Thủy</t>
  </si>
  <si>
    <t xml:space="preserve">Đỗ Hồng Thuỷ </t>
  </si>
  <si>
    <t xml:space="preserve">Đỗ Quý Cường </t>
  </si>
  <si>
    <t xml:space="preserve">Hoàng Đức Úy </t>
  </si>
  <si>
    <t>Nguyễn Đức Tiến</t>
  </si>
  <si>
    <t>Nguyễn Quang Huy</t>
  </si>
  <si>
    <t>Chi cục THADS H. Yên Sơn</t>
  </si>
  <si>
    <t xml:space="preserve"> Trần Xí Nghiệp</t>
  </si>
  <si>
    <t xml:space="preserve"> Vũ Hồng Quân</t>
  </si>
  <si>
    <t xml:space="preserve"> Lương Hồ Điệp</t>
  </si>
  <si>
    <t xml:space="preserve"> Đào Đức Hải</t>
  </si>
  <si>
    <t xml:space="preserve">Trần Quang Hưng </t>
  </si>
  <si>
    <t>Ma Đình Thành</t>
  </si>
  <si>
    <t>Hoàng Thị Hoa</t>
  </si>
  <si>
    <t>Triệu Văn Toán</t>
  </si>
  <si>
    <t>Lê Xuân Giang</t>
  </si>
  <si>
    <t>Nông Văn Thăng</t>
  </si>
  <si>
    <t>Chi cục THADS H. Hàm Yên</t>
  </si>
  <si>
    <t>Bàn Văn Thịnh</t>
  </si>
  <si>
    <t>Hà Duy Hiển</t>
  </si>
  <si>
    <t>Chi cục THADS H. Chiêm Hóa</t>
  </si>
  <si>
    <t>Trần Hữu Cường</t>
  </si>
  <si>
    <t>Lâm Văn Chiến</t>
  </si>
  <si>
    <t>Phạm Đức Thắng</t>
  </si>
  <si>
    <t>Trần Quang Quân</t>
  </si>
  <si>
    <t>Chi cục THADS H. Nà Hang</t>
  </si>
  <si>
    <t>Trương Thành Thủy</t>
  </si>
  <si>
    <t>Dương Minh Khánh</t>
  </si>
  <si>
    <t>Chi cục THADS H. Lâm Bình</t>
  </si>
  <si>
    <t xml:space="preserve"> Nguyễn Thanh Bình</t>
  </si>
  <si>
    <t xml:space="preserve"> Nguyễn Thanh Hải</t>
  </si>
  <si>
    <t>Chi cục THADS H. Sơn Dương</t>
  </si>
  <si>
    <t>Cục THADS</t>
  </si>
  <si>
    <t>Chi cục THADS TP</t>
  </si>
  <si>
    <t>Trần Anh Huy</t>
  </si>
  <si>
    <t>Trần Quang Hưng</t>
  </si>
  <si>
    <t xml:space="preserve">Nguyễn Tuyên </t>
  </si>
  <si>
    <t xml:space="preserve">   KẾT QUẢ THI HÀNH ÁN DÂN SỰ TÍNH BẰNG TIÊN</t>
  </si>
  <si>
    <t>Cục THADS tỉnh Tuyên Quang</t>
  </si>
  <si>
    <t xml:space="preserve">Nguyễn Văn Quế </t>
  </si>
  <si>
    <t xml:space="preserve">Nguyễn văn Quế </t>
  </si>
  <si>
    <t>Duy Thị Thúy</t>
  </si>
  <si>
    <r>
      <t xml:space="preserve">Đơn vị nhận báo cáo: </t>
    </r>
    <r>
      <rPr>
        <b/>
        <sz val="9"/>
        <rFont val="Times New Roman"/>
        <family val="1"/>
      </rPr>
      <t>Tổng cục</t>
    </r>
  </si>
  <si>
    <t>Hà Ích Đạt</t>
  </si>
  <si>
    <t>Nguyễn Hồng Nghị</t>
  </si>
  <si>
    <t>Nguyễn Thị  Dương Hồng</t>
  </si>
  <si>
    <t>Hoàng Đức Úy</t>
  </si>
  <si>
    <t>Đỗ Thị Hồng Huệ</t>
  </si>
  <si>
    <t>Hoàng Phương Hoa</t>
  </si>
  <si>
    <t>Nguyễn T Dương Hồng</t>
  </si>
  <si>
    <t>Đỗ Minh Hạnh</t>
  </si>
  <si>
    <t>06 tháng / năm 2018</t>
  </si>
  <si>
    <t>Tuyên Quang, ngày 05 tháng 04 năm 2018</t>
  </si>
  <si>
    <t>Nguyễn Tuyên</t>
  </si>
  <si>
    <t>Hứa Đức Hạnh</t>
  </si>
  <si>
    <t>Chi cục THADS TP. Tuyên Quang</t>
  </si>
  <si>
    <t>Các Chi cục THADS cấp huyện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</si>
</sst>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Red]#,##0"/>
    <numFmt numFmtId="174" formatCode="#,##0_ ;[Red]\-#,##0\ "/>
  </numFmts>
  <fonts count="140">
    <font>
      <sz val="12"/>
      <name val="Times New Roman"/>
      <family val="1"/>
    </font>
    <font>
      <sz val="12"/>
      <name val=".VnTime"/>
      <family val="2"/>
    </font>
    <font>
      <sz val="9"/>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i/>
      <sz val="9"/>
      <name val="Times New Roman"/>
      <family val="1"/>
    </font>
    <font>
      <sz val="9"/>
      <color indexed="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theme="0" tint="-0.24997000396251678"/>
        <bgColor indexed="64"/>
      </patternFill>
    </fill>
    <fill>
      <patternFill patternType="solid">
        <fgColor indexed="4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double"/>
      <right style="thin"/>
      <top style="thin"/>
      <bottom style="thin"/>
    </border>
    <border>
      <left style="thin"/>
      <right style="thin"/>
      <top>
        <color indexed="63"/>
      </top>
      <bottom>
        <color indexed="63"/>
      </bottom>
    </border>
    <border>
      <left>
        <color indexed="63"/>
      </left>
      <right>
        <color indexed="63"/>
      </right>
      <top style="double"/>
      <bottom>
        <color indexed="63"/>
      </bottom>
    </border>
    <border>
      <left>
        <color indexed="63"/>
      </left>
      <right>
        <color indexed="63"/>
      </right>
      <top style="thin"/>
      <bottom style="thin"/>
    </border>
    <border>
      <left>
        <color indexed="63"/>
      </left>
      <right style="thin"/>
      <top>
        <color indexed="63"/>
      </top>
      <bottom>
        <color indexed="63"/>
      </bottom>
    </border>
    <border>
      <left style="hair"/>
      <right>
        <color indexed="63"/>
      </right>
      <top style="hair"/>
      <bottom style="thin"/>
    </border>
    <border>
      <left>
        <color indexed="63"/>
      </left>
      <right>
        <color indexed="63"/>
      </right>
      <top style="hair"/>
      <bottom style="thin"/>
    </border>
    <border>
      <left style="double"/>
      <right>
        <color indexed="63"/>
      </right>
      <top style="thin"/>
      <bottom style="thin"/>
    </border>
    <border>
      <left style="double"/>
      <right style="thin"/>
      <top style="double"/>
      <bottom style="thin"/>
    </border>
    <border>
      <left style="thin"/>
      <right style="thin"/>
      <top style="double"/>
      <bottom style="thin"/>
    </border>
    <border>
      <left>
        <color indexed="63"/>
      </left>
      <right>
        <color indexed="63"/>
      </right>
      <top>
        <color indexed="63"/>
      </top>
      <bottom style="double"/>
    </border>
    <border>
      <left style="thin"/>
      <right style="double"/>
      <top style="double"/>
      <bottom style="thin"/>
    </border>
  </borders>
  <cellStyleXfs count="1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3"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123"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23"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123"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123"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23"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123" fillId="10"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23" fillId="12"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23"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23" fillId="1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123" fillId="16"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23"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24" fillId="19"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124" fillId="21"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124"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124"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124"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124"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124"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124"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124" fillId="30"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124" fillId="3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124" fillId="3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124" fillId="3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125" fillId="36"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126" fillId="37" borderId="1" applyNumberFormat="0" applyAlignment="0" applyProtection="0"/>
    <xf numFmtId="0" fontId="40" fillId="38" borderId="2" applyNumberFormat="0" applyAlignment="0" applyProtection="0"/>
    <xf numFmtId="0" fontId="40"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8"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7" fillId="39" borderId="3" applyNumberFormat="0" applyAlignment="0" applyProtection="0"/>
    <xf numFmtId="0" fontId="41" fillId="40" borderId="4" applyNumberFormat="0" applyAlignment="0" applyProtection="0"/>
    <xf numFmtId="0" fontId="41" fillId="40" borderId="4" applyNumberFormat="0" applyAlignment="0" applyProtection="0"/>
    <xf numFmtId="0" fontId="128"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129" fillId="41"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130" fillId="0" borderId="5"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131" fillId="0" borderId="7"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132" fillId="0" borderId="9" applyNumberFormat="0" applyFill="0" applyAlignment="0" applyProtection="0"/>
    <xf numFmtId="0" fontId="46" fillId="0" borderId="10" applyNumberFormat="0" applyFill="0" applyAlignment="0" applyProtection="0"/>
    <xf numFmtId="0" fontId="46" fillId="0" borderId="10" applyNumberFormat="0" applyFill="0" applyAlignment="0" applyProtection="0"/>
    <xf numFmtId="0" fontId="132"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1" fillId="0" borderId="0" applyNumberFormat="0" applyFill="0" applyBorder="0" applyAlignment="0" applyProtection="0"/>
    <xf numFmtId="0" fontId="133" fillId="42" borderId="1" applyNumberFormat="0" applyAlignment="0" applyProtection="0"/>
    <xf numFmtId="0" fontId="47" fillId="9" borderId="2" applyNumberFormat="0" applyAlignment="0" applyProtection="0"/>
    <xf numFmtId="0" fontId="47" fillId="9" borderId="2" applyNumberFormat="0" applyAlignment="0" applyProtection="0"/>
    <xf numFmtId="0" fontId="134" fillId="0" borderId="11"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135" fillId="43"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45" borderId="13" applyNumberFormat="0" applyFont="0" applyAlignment="0" applyProtection="0"/>
    <xf numFmtId="0" fontId="37" fillId="46" borderId="14" applyNumberFormat="0" applyFont="0" applyAlignment="0" applyProtection="0"/>
    <xf numFmtId="0" fontId="37" fillId="46" borderId="14" applyNumberFormat="0" applyFont="0" applyAlignment="0" applyProtection="0"/>
    <xf numFmtId="0" fontId="136" fillId="37" borderId="15" applyNumberFormat="0" applyAlignment="0" applyProtection="0"/>
    <xf numFmtId="0" fontId="50" fillId="38" borderId="16" applyNumberFormat="0" applyAlignment="0" applyProtection="0"/>
    <xf numFmtId="0" fontId="50" fillId="38" borderId="16" applyNumberFormat="0" applyAlignment="0" applyProtection="0"/>
    <xf numFmtId="9" fontId="0"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37"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38" fillId="0" borderId="17"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139"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cellStyleXfs>
  <cellXfs count="925">
    <xf numFmtId="0" fontId="0" fillId="0" borderId="0" xfId="0" applyAlignment="1">
      <alignment/>
    </xf>
    <xf numFmtId="49" fontId="0" fillId="0" borderId="0" xfId="0" applyNumberFormat="1" applyFill="1" applyAlignment="1">
      <alignment/>
    </xf>
    <xf numFmtId="49" fontId="10" fillId="0" borderId="0" xfId="93" applyNumberFormat="1" applyFont="1" applyBorder="1" applyAlignment="1">
      <alignment vertical="center"/>
    </xf>
    <xf numFmtId="49" fontId="10" fillId="0" borderId="19" xfId="93" applyNumberFormat="1" applyFont="1" applyBorder="1" applyAlignment="1">
      <alignment vertical="center"/>
    </xf>
    <xf numFmtId="49" fontId="6" fillId="0" borderId="20" xfId="0" applyNumberFormat="1" applyFont="1" applyFill="1" applyBorder="1" applyAlignment="1">
      <alignment horizontal="left"/>
    </xf>
    <xf numFmtId="49" fontId="8"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6" fillId="0" borderId="22" xfId="0" applyNumberFormat="1" applyFont="1" applyFill="1" applyBorder="1" applyAlignment="1">
      <alignment/>
    </xf>
    <xf numFmtId="49" fontId="6"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xf>
    <xf numFmtId="49" fontId="7" fillId="0" borderId="20" xfId="0" applyNumberFormat="1" applyFont="1" applyFill="1" applyBorder="1" applyAlignment="1">
      <alignment horizontal="left"/>
    </xf>
    <xf numFmtId="49" fontId="17" fillId="0" borderId="20" xfId="0" applyNumberFormat="1" applyFont="1" applyFill="1" applyBorder="1" applyAlignment="1">
      <alignment horizontal="center" vertical="center" wrapText="1"/>
    </xf>
    <xf numFmtId="49" fontId="7" fillId="0" borderId="23" xfId="0" applyNumberFormat="1" applyFont="1" applyFill="1" applyBorder="1" applyAlignment="1">
      <alignment horizontal="center"/>
    </xf>
    <xf numFmtId="49" fontId="13" fillId="0" borderId="20" xfId="0" applyNumberFormat="1" applyFont="1" applyFill="1" applyBorder="1" applyAlignment="1">
      <alignment horizontal="left"/>
    </xf>
    <xf numFmtId="49" fontId="6" fillId="0" borderId="20" xfId="0" applyNumberFormat="1" applyFont="1" applyFill="1" applyBorder="1" applyAlignment="1">
      <alignment horizontal="center"/>
    </xf>
    <xf numFmtId="49" fontId="8" fillId="0" borderId="20" xfId="0" applyNumberFormat="1" applyFont="1" applyFill="1" applyBorder="1" applyAlignment="1">
      <alignment horizontal="center"/>
    </xf>
    <xf numFmtId="49" fontId="18" fillId="0" borderId="20" xfId="0" applyNumberFormat="1" applyFont="1" applyFill="1" applyBorder="1" applyAlignment="1">
      <alignment horizontal="center"/>
    </xf>
    <xf numFmtId="49" fontId="21" fillId="0" borderId="0" xfId="0" applyNumberFormat="1" applyFont="1" applyFill="1" applyAlignment="1">
      <alignment/>
    </xf>
    <xf numFmtId="49" fontId="23" fillId="0" borderId="0" xfId="0" applyNumberFormat="1" applyFont="1" applyFill="1" applyAlignment="1">
      <alignment/>
    </xf>
    <xf numFmtId="49" fontId="4" fillId="0" borderId="0" xfId="0" applyNumberFormat="1" applyFont="1" applyFill="1" applyAlignment="1">
      <alignment/>
    </xf>
    <xf numFmtId="49" fontId="14" fillId="0" borderId="0" xfId="0" applyNumberFormat="1" applyFont="1" applyFill="1" applyAlignment="1">
      <alignment wrapText="1"/>
    </xf>
    <xf numFmtId="49" fontId="5" fillId="0" borderId="0" xfId="0" applyNumberFormat="1" applyFont="1" applyFill="1" applyAlignment="1">
      <alignment/>
    </xf>
    <xf numFmtId="49" fontId="4" fillId="0" borderId="0" xfId="0" applyNumberFormat="1" applyFont="1" applyFill="1" applyAlignment="1">
      <alignment wrapText="1"/>
    </xf>
    <xf numFmtId="49" fontId="6" fillId="0" borderId="20" xfId="0" applyNumberFormat="1" applyFont="1" applyFill="1" applyBorder="1" applyAlignment="1">
      <alignment/>
    </xf>
    <xf numFmtId="49" fontId="16" fillId="0" borderId="0" xfId="0" applyNumberFormat="1" applyFont="1" applyFill="1" applyBorder="1" applyAlignment="1">
      <alignment vertical="center" wrapText="1"/>
    </xf>
    <xf numFmtId="49" fontId="19" fillId="0" borderId="0" xfId="0" applyNumberFormat="1" applyFont="1" applyFill="1" applyAlignment="1">
      <alignment/>
    </xf>
    <xf numFmtId="49" fontId="24"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5" fillId="47" borderId="20" xfId="135" applyNumberFormat="1" applyFont="1" applyFill="1" applyBorder="1" applyAlignment="1" applyProtection="1">
      <alignment horizontal="center" vertical="center"/>
      <protection/>
    </xf>
    <xf numFmtId="49" fontId="0" fillId="47"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16" fillId="0" borderId="0" xfId="136" applyNumberFormat="1" applyFont="1" applyAlignment="1">
      <alignment/>
      <protection/>
    </xf>
    <xf numFmtId="49" fontId="0" fillId="0" borderId="0" xfId="136" applyNumberFormat="1" applyFont="1" applyBorder="1" applyAlignment="1">
      <alignment horizontal="left" wrapText="1"/>
      <protection/>
    </xf>
    <xf numFmtId="49" fontId="19"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4" fillId="47" borderId="22" xfId="136" applyNumberFormat="1" applyFont="1" applyFill="1" applyBorder="1" applyAlignment="1">
      <alignment/>
      <protection/>
    </xf>
    <xf numFmtId="49" fontId="8" fillId="0" borderId="20" xfId="136" applyNumberFormat="1" applyFont="1" applyFill="1" applyBorder="1" applyAlignment="1">
      <alignment horizontal="center" vertical="center" wrapText="1"/>
      <protection/>
    </xf>
    <xf numFmtId="49" fontId="54" fillId="48" borderId="20" xfId="136" applyNumberFormat="1" applyFont="1" applyFill="1" applyBorder="1" applyAlignment="1">
      <alignment horizontal="center"/>
      <protection/>
    </xf>
    <xf numFmtId="49" fontId="8" fillId="0" borderId="21" xfId="136" applyNumberFormat="1" applyFont="1" applyFill="1" applyBorder="1" applyAlignment="1">
      <alignment horizontal="center" vertical="center" wrapText="1"/>
      <protection/>
    </xf>
    <xf numFmtId="49" fontId="8" fillId="0" borderId="20" xfId="136" applyNumberFormat="1" applyFont="1" applyBorder="1" applyAlignment="1">
      <alignment horizontal="center" vertical="center" wrapText="1"/>
      <protection/>
    </xf>
    <xf numFmtId="49" fontId="55" fillId="0" borderId="20" xfId="136" applyNumberFormat="1" applyFont="1" applyFill="1" applyBorder="1" applyAlignment="1">
      <alignment horizontal="center" vertical="center" wrapText="1"/>
      <protection/>
    </xf>
    <xf numFmtId="49" fontId="19" fillId="0" borderId="20" xfId="136" applyNumberFormat="1" applyFont="1" applyBorder="1" applyAlignment="1">
      <alignment horizontal="center" vertical="center"/>
      <protection/>
    </xf>
    <xf numFmtId="3" fontId="0" fillId="0" borderId="20" xfId="136" applyNumberFormat="1" applyFont="1" applyBorder="1" applyAlignment="1">
      <alignment horizontal="center" vertical="center"/>
      <protection/>
    </xf>
    <xf numFmtId="3" fontId="0" fillId="0" borderId="20" xfId="136" applyNumberFormat="1" applyFont="1" applyBorder="1" applyAlignment="1">
      <alignment vertical="center"/>
      <protection/>
    </xf>
    <xf numFmtId="49" fontId="0" fillId="0" borderId="0" xfId="136" applyNumberFormat="1" applyAlignment="1">
      <alignment vertical="center"/>
      <protection/>
    </xf>
    <xf numFmtId="3" fontId="53" fillId="3" borderId="20" xfId="136" applyNumberFormat="1" applyFont="1" applyFill="1" applyBorder="1" applyAlignment="1">
      <alignment vertical="center"/>
      <protection/>
    </xf>
    <xf numFmtId="3" fontId="58" fillId="3" borderId="20" xfId="136" applyNumberFormat="1" applyFont="1" applyFill="1" applyBorder="1" applyAlignment="1">
      <alignment vertical="center"/>
      <protection/>
    </xf>
    <xf numFmtId="49" fontId="59" fillId="0" borderId="20" xfId="136" applyNumberFormat="1" applyFont="1" applyBorder="1" applyAlignment="1">
      <alignment horizontal="center" vertical="center"/>
      <protection/>
    </xf>
    <xf numFmtId="3" fontId="26" fillId="44" borderId="20" xfId="136" applyNumberFormat="1" applyFont="1" applyFill="1" applyBorder="1" applyAlignment="1">
      <alignment vertical="center"/>
      <protection/>
    </xf>
    <xf numFmtId="3" fontId="4" fillId="48" borderId="20" xfId="136" applyNumberFormat="1" applyFont="1" applyFill="1" applyBorder="1" applyAlignment="1">
      <alignment horizontal="center" vertical="center"/>
      <protection/>
    </xf>
    <xf numFmtId="3" fontId="4" fillId="48" borderId="20" xfId="136" applyNumberFormat="1" applyFont="1" applyFill="1" applyBorder="1" applyAlignment="1">
      <alignment vertical="center"/>
      <protection/>
    </xf>
    <xf numFmtId="49" fontId="8" fillId="44" borderId="20" xfId="136" applyNumberFormat="1" applyFont="1" applyFill="1" applyBorder="1" applyAlignment="1">
      <alignment horizontal="center" vertical="center"/>
      <protection/>
    </xf>
    <xf numFmtId="49" fontId="8" fillId="44" borderId="20" xfId="136" applyNumberFormat="1" applyFont="1" applyFill="1" applyBorder="1" applyAlignment="1">
      <alignment horizontal="left" vertical="center"/>
      <protection/>
    </xf>
    <xf numFmtId="3" fontId="30" fillId="48" borderId="20" xfId="136" applyNumberFormat="1" applyFont="1" applyFill="1" applyBorder="1" applyAlignment="1">
      <alignment vertical="center"/>
      <protection/>
    </xf>
    <xf numFmtId="3" fontId="30" fillId="0" borderId="20" xfId="136" applyNumberFormat="1" applyFont="1" applyFill="1" applyBorder="1" applyAlignment="1">
      <alignment vertical="center"/>
      <protection/>
    </xf>
    <xf numFmtId="9" fontId="0" fillId="0" borderId="0" xfId="146" applyFont="1" applyAlignment="1">
      <alignment vertical="center"/>
    </xf>
    <xf numFmtId="49" fontId="8" fillId="44" borderId="23" xfId="136" applyNumberFormat="1" applyFont="1" applyFill="1" applyBorder="1" applyAlignment="1">
      <alignment horizontal="center" vertical="center"/>
      <protection/>
    </xf>
    <xf numFmtId="3" fontId="26" fillId="44" borderId="20" xfId="136" applyNumberFormat="1" applyFont="1" applyFill="1" applyBorder="1" applyAlignment="1">
      <alignment vertical="center"/>
      <protection/>
    </xf>
    <xf numFmtId="49" fontId="5" fillId="0" borderId="20" xfId="136" applyNumberFormat="1" applyFont="1" applyBorder="1" applyAlignment="1">
      <alignment horizontal="center" vertical="center"/>
      <protection/>
    </xf>
    <xf numFmtId="49" fontId="5" fillId="47" borderId="20" xfId="136" applyNumberFormat="1" applyFont="1" applyFill="1" applyBorder="1" applyAlignment="1">
      <alignment horizontal="left" vertical="center"/>
      <protection/>
    </xf>
    <xf numFmtId="49" fontId="6" fillId="47" borderId="20" xfId="136" applyNumberFormat="1" applyFont="1" applyFill="1" applyBorder="1" applyAlignment="1">
      <alignment horizontal="left" vertical="center"/>
      <protection/>
    </xf>
    <xf numFmtId="3" fontId="30" fillId="0" borderId="20" xfId="138" applyNumberFormat="1" applyFont="1" applyFill="1" applyBorder="1" applyAlignment="1">
      <alignment vertical="center"/>
      <protection/>
    </xf>
    <xf numFmtId="49" fontId="21" fillId="0" borderId="0" xfId="136" applyNumberFormat="1" applyFont="1" applyAlignment="1">
      <alignment vertical="center"/>
      <protection/>
    </xf>
    <xf numFmtId="49" fontId="5" fillId="47" borderId="20" xfId="136" applyNumberFormat="1" applyFont="1" applyFill="1" applyBorder="1" applyAlignment="1">
      <alignment horizontal="left" vertical="center"/>
      <protection/>
    </xf>
    <xf numFmtId="3" fontId="30" fillId="0" borderId="20" xfId="138" applyNumberFormat="1" applyFont="1" applyFill="1" applyBorder="1" applyAlignment="1">
      <alignment horizontal="center" vertical="center"/>
      <protection/>
    </xf>
    <xf numFmtId="49" fontId="0" fillId="0" borderId="0" xfId="136" applyNumberFormat="1" applyFill="1">
      <alignment/>
      <protection/>
    </xf>
    <xf numFmtId="49" fontId="21" fillId="0" borderId="0" xfId="136" applyNumberFormat="1" applyFont="1">
      <alignment/>
      <protection/>
    </xf>
    <xf numFmtId="49" fontId="30" fillId="0" borderId="0" xfId="136" applyNumberFormat="1" applyFont="1" applyFill="1" applyBorder="1" applyAlignment="1">
      <alignment horizontal="center" wrapText="1"/>
      <protection/>
    </xf>
    <xf numFmtId="49" fontId="60" fillId="0" borderId="0" xfId="136" applyNumberFormat="1" applyFont="1" applyBorder="1">
      <alignment/>
      <protection/>
    </xf>
    <xf numFmtId="49" fontId="61" fillId="0" borderId="0" xfId="136" applyNumberFormat="1" applyFont="1">
      <alignment/>
      <protection/>
    </xf>
    <xf numFmtId="49" fontId="1" fillId="0" borderId="0" xfId="136" applyNumberFormat="1" applyFont="1">
      <alignment/>
      <protection/>
    </xf>
    <xf numFmtId="9" fontId="1" fillId="0" borderId="0" xfId="146" applyFont="1" applyAlignment="1">
      <alignment/>
    </xf>
    <xf numFmtId="49" fontId="62" fillId="0" borderId="0" xfId="136" applyNumberFormat="1" applyFont="1" applyBorder="1">
      <alignment/>
      <protection/>
    </xf>
    <xf numFmtId="49" fontId="26" fillId="0" borderId="0" xfId="136" applyNumberFormat="1" applyFont="1" applyBorder="1" applyAlignment="1">
      <alignment horizontal="center" wrapText="1"/>
      <protection/>
    </xf>
    <xf numFmtId="49" fontId="26" fillId="0" borderId="0" xfId="136" applyNumberFormat="1" applyFont="1" applyFill="1" applyBorder="1" applyAlignment="1">
      <alignment horizontal="center" wrapText="1"/>
      <protection/>
    </xf>
    <xf numFmtId="49" fontId="63" fillId="0" borderId="0" xfId="136" applyNumberFormat="1" applyFont="1" applyBorder="1">
      <alignment/>
      <protection/>
    </xf>
    <xf numFmtId="49" fontId="64" fillId="0" borderId="0" xfId="136" applyNumberFormat="1" applyFont="1" applyBorder="1" applyAlignment="1">
      <alignment wrapText="1"/>
      <protection/>
    </xf>
    <xf numFmtId="49" fontId="3" fillId="0" borderId="0" xfId="136" applyNumberFormat="1" applyFont="1" applyBorder="1">
      <alignment/>
      <protection/>
    </xf>
    <xf numFmtId="49" fontId="41" fillId="0" borderId="0" xfId="136" applyNumberFormat="1" applyFont="1" applyBorder="1" applyAlignment="1">
      <alignment horizontal="center" wrapText="1"/>
      <protection/>
    </xf>
    <xf numFmtId="49" fontId="41" fillId="0" borderId="0" xfId="136" applyNumberFormat="1" applyFont="1" applyFill="1" applyBorder="1" applyAlignment="1">
      <alignment horizontal="center" wrapText="1"/>
      <protection/>
    </xf>
    <xf numFmtId="49" fontId="65" fillId="0" borderId="0" xfId="136" applyNumberFormat="1" applyFont="1" applyBorder="1">
      <alignment/>
      <protection/>
    </xf>
    <xf numFmtId="49" fontId="30" fillId="0" borderId="0" xfId="136" applyNumberFormat="1" applyFont="1">
      <alignment/>
      <protection/>
    </xf>
    <xf numFmtId="49" fontId="30" fillId="0" borderId="0" xfId="136" applyNumberFormat="1" applyFont="1" applyFill="1">
      <alignment/>
      <protection/>
    </xf>
    <xf numFmtId="49" fontId="30" fillId="47" borderId="0" xfId="136" applyNumberFormat="1" applyFont="1" applyFill="1">
      <alignment/>
      <protection/>
    </xf>
    <xf numFmtId="0" fontId="26" fillId="0" borderId="0" xfId="136" applyFont="1" applyAlignment="1">
      <alignment horizontal="center"/>
      <protection/>
    </xf>
    <xf numFmtId="49" fontId="26" fillId="47" borderId="0" xfId="136" applyNumberFormat="1" applyFont="1" applyFill="1" applyAlignment="1">
      <alignment horizontal="center"/>
      <protection/>
    </xf>
    <xf numFmtId="0" fontId="67" fillId="0" borderId="0" xfId="136" applyFont="1" applyAlignment="1">
      <alignment/>
      <protection/>
    </xf>
    <xf numFmtId="0" fontId="4" fillId="0" borderId="0" xfId="136" applyFont="1" applyAlignment="1">
      <alignment/>
      <protection/>
    </xf>
    <xf numFmtId="49" fontId="32" fillId="0" borderId="0" xfId="136" applyNumberFormat="1" applyFont="1">
      <alignment/>
      <protection/>
    </xf>
    <xf numFmtId="3" fontId="0" fillId="0" borderId="0" xfId="136" applyNumberFormat="1" applyFont="1" applyFill="1">
      <alignment/>
      <protection/>
    </xf>
    <xf numFmtId="49" fontId="4"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20" fillId="0" borderId="22" xfId="136" applyNumberFormat="1" applyFont="1" applyFill="1" applyBorder="1" applyAlignment="1">
      <alignment/>
      <protection/>
    </xf>
    <xf numFmtId="49" fontId="6" fillId="0" borderId="22" xfId="136" applyNumberFormat="1" applyFont="1" applyFill="1" applyBorder="1" applyAlignment="1">
      <alignment horizontal="center"/>
      <protection/>
    </xf>
    <xf numFmtId="49" fontId="0" fillId="0" borderId="0" xfId="136" applyNumberFormat="1" applyFill="1" applyBorder="1">
      <alignment/>
      <protection/>
    </xf>
    <xf numFmtId="49" fontId="7" fillId="0" borderId="20" xfId="136" applyNumberFormat="1" applyFont="1" applyFill="1" applyBorder="1" applyAlignment="1">
      <alignment horizontal="center" vertical="center" wrapText="1"/>
      <protection/>
    </xf>
    <xf numFmtId="49" fontId="20" fillId="0" borderId="20" xfId="136" applyNumberFormat="1" applyFont="1" applyFill="1" applyBorder="1" applyAlignment="1">
      <alignment horizontal="center" vertical="center" wrapText="1"/>
      <protection/>
    </xf>
    <xf numFmtId="3" fontId="31" fillId="3" borderId="20" xfId="136" applyNumberFormat="1" applyFont="1" applyFill="1" applyBorder="1" applyAlignment="1">
      <alignment horizontal="center" vertical="center" wrapText="1"/>
      <protection/>
    </xf>
    <xf numFmtId="3" fontId="70" fillId="3" borderId="20" xfId="136" applyNumberFormat="1" applyFont="1" applyFill="1" applyBorder="1" applyAlignment="1">
      <alignment horizontal="center" vertical="center" wrapText="1"/>
      <protection/>
    </xf>
    <xf numFmtId="3" fontId="7" fillId="44" borderId="20" xfId="136" applyNumberFormat="1" applyFont="1" applyFill="1" applyBorder="1" applyAlignment="1">
      <alignment horizontal="center" vertical="center" wrapText="1"/>
      <protection/>
    </xf>
    <xf numFmtId="49" fontId="8" fillId="0" borderId="20" xfId="136" applyNumberFormat="1" applyFont="1" applyFill="1" applyBorder="1" applyAlignment="1">
      <alignment horizontal="center"/>
      <protection/>
    </xf>
    <xf numFmtId="49" fontId="8" fillId="0" borderId="20" xfId="136" applyNumberFormat="1" applyFont="1" applyFill="1" applyBorder="1" applyAlignment="1">
      <alignment horizontal="left"/>
      <protection/>
    </xf>
    <xf numFmtId="3" fontId="6" fillId="44" borderId="20" xfId="136" applyNumberFormat="1" applyFont="1" applyFill="1" applyBorder="1" applyAlignment="1">
      <alignment horizontal="center" vertical="center" wrapText="1"/>
      <protection/>
    </xf>
    <xf numFmtId="3" fontId="6" fillId="0" borderId="20" xfId="136" applyNumberFormat="1" applyFont="1" applyFill="1" applyBorder="1" applyAlignment="1">
      <alignment horizontal="center" vertical="center" wrapText="1"/>
      <protection/>
    </xf>
    <xf numFmtId="9" fontId="0" fillId="0" borderId="0" xfId="146" applyFont="1" applyFill="1" applyAlignment="1">
      <alignment/>
    </xf>
    <xf numFmtId="49" fontId="8" fillId="44" borderId="23" xfId="136" applyNumberFormat="1" applyFont="1" applyFill="1" applyBorder="1" applyAlignment="1">
      <alignment horizontal="center"/>
      <protection/>
    </xf>
    <xf numFmtId="49" fontId="8" fillId="44" borderId="20" xfId="136" applyNumberFormat="1" applyFont="1" applyFill="1" applyBorder="1" applyAlignment="1">
      <alignment horizontal="left"/>
      <protection/>
    </xf>
    <xf numFmtId="49" fontId="5" fillId="0" borderId="23" xfId="136" applyNumberFormat="1" applyFont="1" applyFill="1" applyBorder="1" applyAlignment="1">
      <alignment horizontal="center"/>
      <protection/>
    </xf>
    <xf numFmtId="49" fontId="5" fillId="47" borderId="20" xfId="136" applyNumberFormat="1" applyFont="1" applyFill="1" applyBorder="1" applyAlignment="1">
      <alignment horizontal="left"/>
      <protection/>
    </xf>
    <xf numFmtId="3" fontId="6" fillId="47" borderId="20" xfId="136" applyNumberFormat="1" applyFont="1" applyFill="1" applyBorder="1" applyAlignment="1">
      <alignment horizontal="center" vertical="center" wrapText="1"/>
      <protection/>
    </xf>
    <xf numFmtId="49" fontId="6" fillId="47" borderId="20" xfId="136" applyNumberFormat="1" applyFont="1" applyFill="1" applyBorder="1" applyAlignment="1">
      <alignment horizontal="left"/>
      <protection/>
    </xf>
    <xf numFmtId="49" fontId="7" fillId="0" borderId="19" xfId="136" applyNumberFormat="1" applyFont="1" applyFill="1" applyBorder="1" applyAlignment="1">
      <alignment horizontal="center"/>
      <protection/>
    </xf>
    <xf numFmtId="49" fontId="7" fillId="0" borderId="19" xfId="136" applyNumberFormat="1" applyFont="1" applyFill="1" applyBorder="1" applyAlignment="1">
      <alignment horizontal="left"/>
      <protection/>
    </xf>
    <xf numFmtId="3" fontId="6" fillId="0" borderId="19" xfId="136" applyNumberFormat="1" applyFont="1" applyFill="1" applyBorder="1" applyAlignment="1">
      <alignment horizontal="center" vertical="center" wrapText="1"/>
      <protection/>
    </xf>
    <xf numFmtId="49" fontId="16" fillId="0" borderId="0" xfId="136" applyNumberFormat="1" applyFont="1" applyFill="1" applyBorder="1" applyAlignment="1">
      <alignment vertical="center" wrapText="1"/>
      <protection/>
    </xf>
    <xf numFmtId="49" fontId="71" fillId="0" borderId="0" xfId="136" applyNumberFormat="1" applyFont="1" applyFill="1">
      <alignment/>
      <protection/>
    </xf>
    <xf numFmtId="49" fontId="5" fillId="0" borderId="0" xfId="136" applyNumberFormat="1" applyFont="1" applyFill="1">
      <alignment/>
      <protection/>
    </xf>
    <xf numFmtId="49" fontId="0" fillId="47" borderId="0" xfId="136" applyNumberFormat="1" applyFont="1" applyFill="1">
      <alignment/>
      <protection/>
    </xf>
    <xf numFmtId="49" fontId="4" fillId="47" borderId="0" xfId="136" applyNumberFormat="1" applyFont="1" applyFill="1" applyAlignment="1">
      <alignment horizontal="center"/>
      <protection/>
    </xf>
    <xf numFmtId="49" fontId="23" fillId="0" borderId="0" xfId="136" applyNumberFormat="1" applyFont="1" applyFill="1">
      <alignment/>
      <protection/>
    </xf>
    <xf numFmtId="49" fontId="4" fillId="0" borderId="0" xfId="136" applyNumberFormat="1" applyFont="1" applyFill="1">
      <alignment/>
      <protection/>
    </xf>
    <xf numFmtId="49" fontId="14" fillId="0" borderId="0" xfId="136" applyNumberFormat="1" applyFont="1" applyFill="1" applyAlignment="1">
      <alignment/>
      <protection/>
    </xf>
    <xf numFmtId="49" fontId="14" fillId="0" borderId="0" xfId="136" applyNumberFormat="1" applyFont="1" applyFill="1" applyAlignment="1">
      <alignment wrapText="1"/>
      <protection/>
    </xf>
    <xf numFmtId="49" fontId="14"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4" fillId="0" borderId="20" xfId="136" applyNumberFormat="1" applyFont="1" applyBorder="1" applyAlignment="1">
      <alignment horizontal="center"/>
      <protection/>
    </xf>
    <xf numFmtId="3" fontId="5" fillId="4" borderId="20" xfId="138" applyNumberFormat="1" applyFont="1" applyFill="1" applyBorder="1" applyAlignment="1">
      <alignment horizontal="center" vertical="center"/>
      <protection/>
    </xf>
    <xf numFmtId="3" fontId="33" fillId="47" borderId="20" xfId="136" applyNumberFormat="1" applyFont="1" applyFill="1" applyBorder="1" applyAlignment="1">
      <alignment horizontal="center" vertical="center"/>
      <protection/>
    </xf>
    <xf numFmtId="3" fontId="18" fillId="3" borderId="20" xfId="136" applyNumberFormat="1" applyFont="1" applyFill="1" applyBorder="1" applyAlignment="1">
      <alignment horizontal="center" vertical="center"/>
      <protection/>
    </xf>
    <xf numFmtId="3" fontId="35" fillId="3" borderId="20" xfId="136" applyNumberFormat="1" applyFont="1" applyFill="1" applyBorder="1" applyAlignment="1">
      <alignment horizontal="center" vertical="center"/>
      <protection/>
    </xf>
    <xf numFmtId="3" fontId="8" fillId="44" borderId="20" xfId="136" applyNumberFormat="1" applyFont="1" applyFill="1" applyBorder="1" applyAlignment="1">
      <alignment horizontal="center" vertical="center"/>
      <protection/>
    </xf>
    <xf numFmtId="3" fontId="8" fillId="44" borderId="20" xfId="136" applyNumberFormat="1" applyFont="1" applyFill="1" applyBorder="1" applyAlignment="1">
      <alignment horizontal="center" vertical="center"/>
      <protection/>
    </xf>
    <xf numFmtId="3" fontId="8" fillId="4" borderId="20" xfId="138" applyNumberFormat="1" applyFont="1" applyFill="1" applyBorder="1" applyAlignment="1">
      <alignment horizontal="center" vertical="center"/>
      <protection/>
    </xf>
    <xf numFmtId="49" fontId="8" fillId="0" borderId="20" xfId="136" applyNumberFormat="1" applyFont="1" applyBorder="1" applyAlignment="1">
      <alignment horizontal="center" vertical="center"/>
      <protection/>
    </xf>
    <xf numFmtId="49" fontId="8" fillId="47" borderId="20" xfId="136" applyNumberFormat="1" applyFont="1" applyFill="1" applyBorder="1" applyAlignment="1">
      <alignment horizontal="left" vertical="center"/>
      <protection/>
    </xf>
    <xf numFmtId="3" fontId="5" fillId="47" borderId="20" xfId="136" applyNumberFormat="1" applyFont="1" applyFill="1" applyBorder="1" applyAlignment="1">
      <alignment horizontal="center" vertical="center"/>
      <protection/>
    </xf>
    <xf numFmtId="3" fontId="5" fillId="44" borderId="20" xfId="136" applyNumberFormat="1" applyFont="1" applyFill="1" applyBorder="1" applyAlignment="1">
      <alignment horizontal="center" vertical="center"/>
      <protection/>
    </xf>
    <xf numFmtId="49" fontId="5" fillId="0" borderId="23" xfId="136" applyNumberFormat="1" applyFont="1" applyBorder="1" applyAlignment="1">
      <alignment horizontal="center" vertical="center"/>
      <protection/>
    </xf>
    <xf numFmtId="49" fontId="0" fillId="0" borderId="0" xfId="136" applyNumberFormat="1" applyFont="1" applyAlignment="1">
      <alignment vertical="center"/>
      <protection/>
    </xf>
    <xf numFmtId="3" fontId="5" fillId="0" borderId="20" xfId="136" applyNumberFormat="1" applyFont="1" applyFill="1" applyBorder="1" applyAlignment="1">
      <alignment horizontal="center" vertical="center"/>
      <protection/>
    </xf>
    <xf numFmtId="3" fontId="5" fillId="47" borderId="20" xfId="138" applyNumberFormat="1" applyFont="1" applyFill="1" applyBorder="1" applyAlignment="1">
      <alignment horizontal="center" vertical="center"/>
      <protection/>
    </xf>
    <xf numFmtId="49" fontId="5" fillId="47" borderId="23" xfId="136" applyNumberFormat="1" applyFont="1" applyFill="1" applyBorder="1" applyAlignment="1">
      <alignment horizontal="center" vertical="center"/>
      <protection/>
    </xf>
    <xf numFmtId="9" fontId="21" fillId="0" borderId="0" xfId="146" applyFont="1" applyAlignment="1">
      <alignment vertical="center"/>
    </xf>
    <xf numFmtId="49" fontId="5" fillId="0" borderId="0" xfId="136" applyNumberFormat="1" applyFont="1" applyBorder="1" applyAlignment="1">
      <alignment horizontal="center"/>
      <protection/>
    </xf>
    <xf numFmtId="49" fontId="5" fillId="47"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5" fillId="47" borderId="19" xfId="138" applyNumberFormat="1" applyFont="1" applyFill="1" applyBorder="1" applyAlignment="1">
      <alignment horizontal="center" vertical="center"/>
      <protection/>
    </xf>
    <xf numFmtId="9" fontId="0" fillId="0" borderId="0" xfId="146" applyFont="1" applyAlignment="1">
      <alignment/>
    </xf>
    <xf numFmtId="49" fontId="30" fillId="0" borderId="0" xfId="136" applyNumberFormat="1" applyFont="1" applyBorder="1" applyAlignment="1">
      <alignment wrapText="1"/>
      <protection/>
    </xf>
    <xf numFmtId="3" fontId="5" fillId="47" borderId="0" xfId="138" applyNumberFormat="1" applyFont="1" applyFill="1" applyBorder="1" applyAlignment="1">
      <alignment horizontal="center" vertical="center"/>
      <protection/>
    </xf>
    <xf numFmtId="49" fontId="30" fillId="0" borderId="0" xfId="136" applyNumberFormat="1" applyFont="1" applyAlignment="1">
      <alignment wrapText="1"/>
      <protection/>
    </xf>
    <xf numFmtId="49" fontId="38" fillId="0" borderId="0" xfId="136" applyNumberFormat="1" applyFont="1">
      <alignment/>
      <protection/>
    </xf>
    <xf numFmtId="49" fontId="38" fillId="0" borderId="0" xfId="136" applyNumberFormat="1" applyFont="1" applyAlignment="1">
      <alignment wrapText="1"/>
      <protection/>
    </xf>
    <xf numFmtId="49" fontId="4" fillId="47" borderId="0" xfId="136" applyNumberFormat="1" applyFont="1" applyFill="1" applyAlignment="1">
      <alignment/>
      <protection/>
    </xf>
    <xf numFmtId="49" fontId="73" fillId="0" borderId="0" xfId="136" applyNumberFormat="1" applyFont="1">
      <alignment/>
      <protection/>
    </xf>
    <xf numFmtId="49" fontId="14" fillId="0" borderId="0" xfId="136" applyNumberFormat="1" applyFont="1" applyBorder="1" applyAlignment="1">
      <alignment wrapText="1"/>
      <protection/>
    </xf>
    <xf numFmtId="49" fontId="0" fillId="0" borderId="0" xfId="139" applyNumberFormat="1" applyFont="1" applyAlignment="1">
      <alignment horizontal="left"/>
      <protection/>
    </xf>
    <xf numFmtId="49" fontId="15" fillId="0" borderId="0" xfId="139" applyNumberFormat="1" applyFont="1" applyAlignment="1">
      <alignment wrapText="1"/>
      <protection/>
    </xf>
    <xf numFmtId="49" fontId="4" fillId="47" borderId="0" xfId="139" applyNumberFormat="1" applyFont="1" applyFill="1" applyBorder="1" applyAlignment="1">
      <alignment horizontal="left"/>
      <protection/>
    </xf>
    <xf numFmtId="49" fontId="0" fillId="47" borderId="0" xfId="139" applyNumberFormat="1" applyFont="1" applyFill="1" applyBorder="1" applyAlignment="1">
      <alignment horizontal="left"/>
      <protection/>
    </xf>
    <xf numFmtId="49" fontId="28" fillId="0" borderId="0" xfId="139" applyNumberFormat="1" applyFont="1">
      <alignment/>
      <protection/>
    </xf>
    <xf numFmtId="49" fontId="0" fillId="47" borderId="0" xfId="139" applyNumberFormat="1" applyFont="1" applyFill="1" applyBorder="1" applyAlignment="1">
      <alignment/>
      <protection/>
    </xf>
    <xf numFmtId="49" fontId="4" fillId="0" borderId="0" xfId="139" applyNumberFormat="1" applyFont="1" applyBorder="1" applyAlignment="1">
      <alignment horizontal="left"/>
      <protection/>
    </xf>
    <xf numFmtId="49" fontId="0" fillId="0" borderId="0" xfId="139" applyNumberFormat="1" applyFont="1" applyBorder="1" applyAlignment="1">
      <alignment horizontal="left"/>
      <protection/>
    </xf>
    <xf numFmtId="49" fontId="0" fillId="0" borderId="0" xfId="139" applyNumberFormat="1" applyFont="1" applyBorder="1" applyAlignment="1">
      <alignment/>
      <protection/>
    </xf>
    <xf numFmtId="49" fontId="19" fillId="0" borderId="22" xfId="139" applyNumberFormat="1" applyFont="1" applyBorder="1" applyAlignment="1">
      <alignment horizontal="left"/>
      <protection/>
    </xf>
    <xf numFmtId="49" fontId="4" fillId="0" borderId="22" xfId="139" applyNumberFormat="1" applyFont="1" applyBorder="1" applyAlignment="1">
      <alignment horizontal="left"/>
      <protection/>
    </xf>
    <xf numFmtId="49" fontId="28" fillId="0" borderId="0" xfId="139" applyNumberFormat="1" applyFont="1" applyFill="1">
      <alignment/>
      <protection/>
    </xf>
    <xf numFmtId="49" fontId="28" fillId="0" borderId="0" xfId="139" applyNumberFormat="1" applyFont="1" applyAlignment="1">
      <alignment vertical="center"/>
      <protection/>
    </xf>
    <xf numFmtId="49" fontId="7" fillId="47" borderId="20" xfId="139" applyNumberFormat="1" applyFont="1" applyFill="1" applyBorder="1" applyAlignment="1">
      <alignment horizontal="left" vertical="center"/>
      <protection/>
    </xf>
    <xf numFmtId="49" fontId="1" fillId="0" borderId="0" xfId="139" applyNumberFormat="1" applyFont="1">
      <alignment/>
      <protection/>
    </xf>
    <xf numFmtId="49" fontId="30" fillId="0" borderId="0" xfId="139" applyNumberFormat="1" applyFont="1" applyBorder="1" applyAlignment="1">
      <alignment/>
      <protection/>
    </xf>
    <xf numFmtId="49" fontId="80" fillId="0" borderId="0" xfId="139" applyNumberFormat="1" applyFont="1">
      <alignment/>
      <protection/>
    </xf>
    <xf numFmtId="49" fontId="26" fillId="0" borderId="0" xfId="139" applyNumberFormat="1" applyFont="1" applyBorder="1" applyAlignment="1">
      <alignment/>
      <protection/>
    </xf>
    <xf numFmtId="49" fontId="6" fillId="0" borderId="0" xfId="139" applyNumberFormat="1" applyFont="1">
      <alignment/>
      <protection/>
    </xf>
    <xf numFmtId="49" fontId="30" fillId="0" borderId="0" xfId="139" applyNumberFormat="1" applyFont="1" applyAlignment="1">
      <alignment horizontal="center"/>
      <protection/>
    </xf>
    <xf numFmtId="49" fontId="30" fillId="0" borderId="0" xfId="139" applyNumberFormat="1" applyFont="1">
      <alignment/>
      <protection/>
    </xf>
    <xf numFmtId="49" fontId="80" fillId="0" borderId="0" xfId="139" applyNumberFormat="1" applyFont="1" applyAlignment="1">
      <alignment horizontal="center"/>
      <protection/>
    </xf>
    <xf numFmtId="49" fontId="14" fillId="0" borderId="0" xfId="139" applyNumberFormat="1" applyFont="1" applyBorder="1" applyAlignment="1">
      <alignment wrapText="1"/>
      <protection/>
    </xf>
    <xf numFmtId="49" fontId="82" fillId="0" borderId="0" xfId="139" applyNumberFormat="1" applyFont="1">
      <alignment/>
      <protection/>
    </xf>
    <xf numFmtId="9" fontId="28" fillId="0" borderId="0" xfId="146" applyFont="1" applyAlignment="1">
      <alignment/>
    </xf>
    <xf numFmtId="3" fontId="0" fillId="47" borderId="0" xfId="139" applyNumberFormat="1" applyFont="1" applyFill="1" applyBorder="1" applyAlignment="1">
      <alignment/>
      <protection/>
    </xf>
    <xf numFmtId="0" fontId="28" fillId="0" borderId="0" xfId="139">
      <alignment/>
      <protection/>
    </xf>
    <xf numFmtId="0" fontId="0" fillId="0" borderId="0" xfId="139" applyFont="1" applyAlignment="1">
      <alignment horizontal="left"/>
      <protection/>
    </xf>
    <xf numFmtId="0" fontId="0" fillId="0" borderId="0" xfId="139" applyFont="1" applyBorder="1" applyAlignment="1">
      <alignment/>
      <protection/>
    </xf>
    <xf numFmtId="0" fontId="0" fillId="0" borderId="0" xfId="139" applyFont="1" applyBorder="1" applyAlignment="1">
      <alignment horizontal="left"/>
      <protection/>
    </xf>
    <xf numFmtId="0" fontId="28" fillId="0" borderId="0" xfId="139" applyFont="1">
      <alignment/>
      <protection/>
    </xf>
    <xf numFmtId="0" fontId="7" fillId="0" borderId="20" xfId="139" applyFont="1" applyBorder="1" applyAlignment="1">
      <alignment horizontal="center" vertical="center"/>
      <protection/>
    </xf>
    <xf numFmtId="0" fontId="7" fillId="47" borderId="20" xfId="139" applyFont="1" applyFill="1" applyBorder="1" applyAlignment="1">
      <alignment horizontal="left" vertical="center"/>
      <protection/>
    </xf>
    <xf numFmtId="9" fontId="28" fillId="0" borderId="0" xfId="146" applyFont="1" applyAlignment="1">
      <alignment vertical="center"/>
    </xf>
    <xf numFmtId="0" fontId="6" fillId="0" borderId="23" xfId="139" applyFont="1" applyBorder="1" applyAlignment="1">
      <alignment horizontal="center" vertical="center"/>
      <protection/>
    </xf>
    <xf numFmtId="0" fontId="28" fillId="0" borderId="0" xfId="139" applyFont="1" applyAlignment="1">
      <alignment vertical="center"/>
      <protection/>
    </xf>
    <xf numFmtId="0" fontId="1" fillId="0" borderId="0" xfId="139" applyFont="1">
      <alignment/>
      <protection/>
    </xf>
    <xf numFmtId="0" fontId="26" fillId="0" borderId="0" xfId="139" applyFont="1" applyBorder="1" applyAlignment="1">
      <alignment horizontal="center" wrapText="1"/>
      <protection/>
    </xf>
    <xf numFmtId="0" fontId="30" fillId="0" borderId="0" xfId="139" applyFont="1" applyBorder="1" applyAlignment="1">
      <alignment wrapText="1"/>
      <protection/>
    </xf>
    <xf numFmtId="0" fontId="26" fillId="0" borderId="0" xfId="139" applyNumberFormat="1" applyFont="1" applyBorder="1" applyAlignment="1">
      <alignment/>
      <protection/>
    </xf>
    <xf numFmtId="0" fontId="80" fillId="0" borderId="0" xfId="139" applyFont="1">
      <alignment/>
      <protection/>
    </xf>
    <xf numFmtId="0" fontId="26" fillId="0" borderId="0" xfId="139" applyNumberFormat="1" applyFont="1" applyBorder="1" applyAlignment="1">
      <alignment horizontal="center"/>
      <protection/>
    </xf>
    <xf numFmtId="0" fontId="6" fillId="0" borderId="0" xfId="139" applyFont="1">
      <alignment/>
      <protection/>
    </xf>
    <xf numFmtId="0" fontId="30" fillId="0" borderId="0" xfId="139" applyFont="1">
      <alignment/>
      <protection/>
    </xf>
    <xf numFmtId="0" fontId="26" fillId="0" borderId="0" xfId="136" applyFont="1" applyAlignment="1">
      <alignment/>
      <protection/>
    </xf>
    <xf numFmtId="49" fontId="20" fillId="0" borderId="0" xfId="139" applyNumberFormat="1" applyFont="1">
      <alignment/>
      <protection/>
    </xf>
    <xf numFmtId="49" fontId="5" fillId="47" borderId="0" xfId="139" applyNumberFormat="1" applyFont="1" applyFill="1" applyBorder="1" applyAlignment="1">
      <alignment horizontal="left"/>
      <protection/>
    </xf>
    <xf numFmtId="49" fontId="5" fillId="0" borderId="0" xfId="139" applyNumberFormat="1" applyFont="1" applyBorder="1" applyAlignment="1">
      <alignment horizontal="left"/>
      <protection/>
    </xf>
    <xf numFmtId="49" fontId="0" fillId="0" borderId="22" xfId="139" applyNumberFormat="1" applyFont="1" applyBorder="1" applyAlignment="1">
      <alignment/>
      <protection/>
    </xf>
    <xf numFmtId="49" fontId="7" fillId="0" borderId="20" xfId="139" applyNumberFormat="1" applyFont="1" applyFill="1" applyBorder="1" applyAlignment="1">
      <alignment horizontal="center" vertical="center" wrapText="1"/>
      <protection/>
    </xf>
    <xf numFmtId="49" fontId="6" fillId="0" borderId="24" xfId="139" applyNumberFormat="1" applyFont="1" applyFill="1" applyBorder="1">
      <alignment/>
      <protection/>
    </xf>
    <xf numFmtId="49" fontId="6" fillId="0" borderId="0" xfId="139" applyNumberFormat="1" applyFont="1" applyFill="1">
      <alignment/>
      <protection/>
    </xf>
    <xf numFmtId="49" fontId="25" fillId="0" borderId="0" xfId="139" applyNumberFormat="1" applyFont="1" applyFill="1">
      <alignment/>
      <protection/>
    </xf>
    <xf numFmtId="49" fontId="7" fillId="0" borderId="25" xfId="139" applyNumberFormat="1" applyFont="1" applyFill="1" applyBorder="1" applyAlignment="1">
      <alignment horizontal="center" vertical="center" wrapText="1"/>
      <protection/>
    </xf>
    <xf numFmtId="49" fontId="20" fillId="0" borderId="20" xfId="139" applyNumberFormat="1" applyFont="1" applyFill="1" applyBorder="1" applyAlignment="1">
      <alignment horizontal="center" vertical="center"/>
      <protection/>
    </xf>
    <xf numFmtId="49" fontId="20" fillId="0" borderId="20" xfId="139" applyNumberFormat="1" applyFont="1" applyBorder="1" applyAlignment="1">
      <alignment horizontal="center" vertical="center"/>
      <protection/>
    </xf>
    <xf numFmtId="49" fontId="6" fillId="0" borderId="0" xfId="139" applyNumberFormat="1" applyFont="1" applyAlignment="1">
      <alignment vertical="center"/>
      <protection/>
    </xf>
    <xf numFmtId="3" fontId="31" fillId="3" borderId="20" xfId="139" applyNumberFormat="1" applyFont="1" applyFill="1" applyBorder="1" applyAlignment="1">
      <alignment horizontal="center" vertical="center"/>
      <protection/>
    </xf>
    <xf numFmtId="3" fontId="70" fillId="3" borderId="20" xfId="139" applyNumberFormat="1" applyFont="1" applyFill="1" applyBorder="1" applyAlignment="1">
      <alignment horizontal="center" vertical="center"/>
      <protection/>
    </xf>
    <xf numFmtId="3" fontId="31" fillId="4" borderId="20" xfId="139" applyNumberFormat="1" applyFont="1" applyFill="1" applyBorder="1" applyAlignment="1">
      <alignment horizontal="center" vertical="center"/>
      <protection/>
    </xf>
    <xf numFmtId="3" fontId="7" fillId="44" borderId="20" xfId="139" applyNumberFormat="1" applyFont="1" applyFill="1" applyBorder="1" applyAlignment="1">
      <alignment horizontal="center" vertical="center"/>
      <protection/>
    </xf>
    <xf numFmtId="49" fontId="7" fillId="0" borderId="20" xfId="139" applyNumberFormat="1" applyFont="1" applyBorder="1" applyAlignment="1">
      <alignment horizontal="center" vertical="center"/>
      <protection/>
    </xf>
    <xf numFmtId="3" fontId="6" fillId="47" borderId="20" xfId="139" applyNumberFormat="1" applyFont="1" applyFill="1" applyBorder="1" applyAlignment="1">
      <alignment horizontal="center" vertical="center"/>
      <protection/>
    </xf>
    <xf numFmtId="49" fontId="7" fillId="0" borderId="23" xfId="139" applyNumberFormat="1" applyFont="1" applyBorder="1" applyAlignment="1">
      <alignment horizontal="center" vertical="center"/>
      <protection/>
    </xf>
    <xf numFmtId="49" fontId="6" fillId="0" borderId="23" xfId="139" applyNumberFormat="1" applyFont="1" applyBorder="1" applyAlignment="1">
      <alignment horizontal="center" vertical="center"/>
      <protection/>
    </xf>
    <xf numFmtId="3" fontId="6" fillId="0" borderId="20" xfId="139" applyNumberFormat="1" applyFont="1" applyBorder="1" applyAlignment="1">
      <alignment horizontal="center" vertical="center"/>
      <protection/>
    </xf>
    <xf numFmtId="49" fontId="88" fillId="0" borderId="0" xfId="139" applyNumberFormat="1" applyFont="1">
      <alignment/>
      <protection/>
    </xf>
    <xf numFmtId="49" fontId="28" fillId="0" borderId="0" xfId="139" applyNumberFormat="1">
      <alignment/>
      <protection/>
    </xf>
    <xf numFmtId="49" fontId="30" fillId="0" borderId="0" xfId="139" applyNumberFormat="1" applyFont="1" applyBorder="1" applyAlignment="1">
      <alignment wrapText="1"/>
      <protection/>
    </xf>
    <xf numFmtId="49" fontId="22" fillId="0" borderId="0" xfId="139" applyNumberFormat="1" applyFont="1">
      <alignment/>
      <protection/>
    </xf>
    <xf numFmtId="49" fontId="32" fillId="0" borderId="0" xfId="139" applyNumberFormat="1" applyFont="1">
      <alignment/>
      <protection/>
    </xf>
    <xf numFmtId="49" fontId="32" fillId="0" borderId="0" xfId="139" applyNumberFormat="1" applyFont="1" applyAlignment="1">
      <alignment horizontal="center"/>
      <protection/>
    </xf>
    <xf numFmtId="0" fontId="5" fillId="0" borderId="0" xfId="139" applyNumberFormat="1" applyFont="1" applyAlignment="1">
      <alignment horizontal="left"/>
      <protection/>
    </xf>
    <xf numFmtId="0" fontId="6" fillId="0" borderId="0" xfId="139" applyFont="1" applyAlignment="1">
      <alignment/>
      <protection/>
    </xf>
    <xf numFmtId="3" fontId="6" fillId="0" borderId="0" xfId="139" applyNumberFormat="1" applyFont="1">
      <alignment/>
      <protection/>
    </xf>
    <xf numFmtId="0" fontId="8" fillId="0" borderId="0" xfId="139" applyFont="1" applyBorder="1" applyAlignment="1">
      <alignment/>
      <protection/>
    </xf>
    <xf numFmtId="0" fontId="28" fillId="0" borderId="24" xfId="139" applyFont="1" applyBorder="1">
      <alignment/>
      <protection/>
    </xf>
    <xf numFmtId="0" fontId="28" fillId="0" borderId="0" xfId="139" applyFont="1" applyBorder="1">
      <alignment/>
      <protection/>
    </xf>
    <xf numFmtId="0" fontId="13" fillId="0" borderId="20" xfId="139" applyFont="1" applyBorder="1" applyAlignment="1">
      <alignment horizontal="center" vertical="center" wrapText="1"/>
      <protection/>
    </xf>
    <xf numFmtId="0" fontId="20" fillId="0" borderId="23" xfId="139" applyFont="1" applyFill="1" applyBorder="1" applyAlignment="1">
      <alignment horizontal="center" vertical="center"/>
      <protection/>
    </xf>
    <xf numFmtId="0" fontId="20" fillId="0" borderId="20" xfId="139" applyFont="1" applyFill="1" applyBorder="1" applyAlignment="1">
      <alignment horizontal="center" vertical="center"/>
      <protection/>
    </xf>
    <xf numFmtId="0" fontId="20" fillId="0" borderId="20" xfId="139" applyFont="1" applyBorder="1" applyAlignment="1">
      <alignment horizontal="center" vertical="center"/>
      <protection/>
    </xf>
    <xf numFmtId="3" fontId="21" fillId="3" borderId="20" xfId="139" applyNumberFormat="1" applyFont="1" applyFill="1" applyBorder="1" applyAlignment="1">
      <alignment horizontal="center" vertical="center"/>
      <protection/>
    </xf>
    <xf numFmtId="3" fontId="36" fillId="3" borderId="20" xfId="139" applyNumberFormat="1" applyFont="1" applyFill="1" applyBorder="1" applyAlignment="1">
      <alignment horizontal="center" vertical="center"/>
      <protection/>
    </xf>
    <xf numFmtId="3" fontId="4" fillId="44" borderId="23" xfId="139" applyNumberFormat="1" applyFont="1" applyFill="1" applyBorder="1" applyAlignment="1">
      <alignment horizontal="center" vertical="center"/>
      <protection/>
    </xf>
    <xf numFmtId="3" fontId="0" fillId="48" borderId="23" xfId="139" applyNumberFormat="1" applyFont="1" applyFill="1" applyBorder="1" applyAlignment="1">
      <alignment horizontal="center" vertical="center"/>
      <protection/>
    </xf>
    <xf numFmtId="3" fontId="0" fillId="0" borderId="20" xfId="139" applyNumberFormat="1" applyFont="1" applyBorder="1" applyAlignment="1">
      <alignment horizontal="center" vertical="center"/>
      <protection/>
    </xf>
    <xf numFmtId="3" fontId="0" fillId="0" borderId="26" xfId="139" applyNumberFormat="1" applyFont="1" applyBorder="1" applyAlignment="1">
      <alignment horizontal="center" vertical="center"/>
      <protection/>
    </xf>
    <xf numFmtId="0" fontId="7" fillId="0" borderId="23" xfId="139" applyFont="1" applyBorder="1" applyAlignment="1">
      <alignment horizontal="center" vertical="center"/>
      <protection/>
    </xf>
    <xf numFmtId="3" fontId="0" fillId="44" borderId="23" xfId="139" applyNumberFormat="1" applyFont="1" applyFill="1" applyBorder="1" applyAlignment="1">
      <alignment horizontal="center" vertical="center"/>
      <protection/>
    </xf>
    <xf numFmtId="3" fontId="0" fillId="47" borderId="20" xfId="139" applyNumberFormat="1" applyFont="1" applyFill="1" applyBorder="1" applyAlignment="1">
      <alignment horizontal="center" vertical="center"/>
      <protection/>
    </xf>
    <xf numFmtId="3" fontId="0" fillId="47" borderId="26" xfId="139" applyNumberFormat="1" applyFont="1" applyFill="1" applyBorder="1" applyAlignment="1">
      <alignment horizontal="center" vertical="center"/>
      <protection/>
    </xf>
    <xf numFmtId="0" fontId="30" fillId="0" borderId="0" xfId="139" applyNumberFormat="1" applyFont="1" applyBorder="1" applyAlignment="1">
      <alignment/>
      <protection/>
    </xf>
    <xf numFmtId="0" fontId="89" fillId="0" borderId="0" xfId="139" applyFont="1">
      <alignment/>
      <protection/>
    </xf>
    <xf numFmtId="0" fontId="17" fillId="0" borderId="0" xfId="139" applyFont="1">
      <alignment/>
      <protection/>
    </xf>
    <xf numFmtId="0" fontId="29" fillId="0" borderId="0" xfId="139" applyFont="1">
      <alignment/>
      <protection/>
    </xf>
    <xf numFmtId="0" fontId="14" fillId="0" borderId="0" xfId="139" applyFont="1">
      <alignment/>
      <protection/>
    </xf>
    <xf numFmtId="49" fontId="14" fillId="0" borderId="0" xfId="139" applyNumberFormat="1" applyFont="1">
      <alignment/>
      <protection/>
    </xf>
    <xf numFmtId="0" fontId="82" fillId="0" borderId="0" xfId="139" applyFont="1">
      <alignment/>
      <protection/>
    </xf>
    <xf numFmtId="49" fontId="19" fillId="0" borderId="0" xfId="139" applyNumberFormat="1" applyFont="1" applyBorder="1" applyAlignment="1">
      <alignment/>
      <protection/>
    </xf>
    <xf numFmtId="49" fontId="28" fillId="0" borderId="0" xfId="139" applyNumberFormat="1" applyFont="1" applyAlignment="1">
      <alignment horizontal="center"/>
      <protection/>
    </xf>
    <xf numFmtId="3" fontId="20" fillId="47" borderId="22" xfId="139" applyNumberFormat="1" applyFont="1" applyFill="1" applyBorder="1" applyAlignment="1">
      <alignment horizontal="center"/>
      <protection/>
    </xf>
    <xf numFmtId="49" fontId="6" fillId="0" borderId="22" xfId="139" applyNumberFormat="1" applyFont="1" applyBorder="1" applyAlignment="1">
      <alignment/>
      <protection/>
    </xf>
    <xf numFmtId="49" fontId="28" fillId="0" borderId="0" xfId="139" applyNumberFormat="1" applyFill="1">
      <alignment/>
      <protection/>
    </xf>
    <xf numFmtId="49" fontId="28" fillId="0" borderId="0" xfId="139" applyNumberFormat="1" applyFill="1" applyAlignment="1">
      <alignment vertical="center" wrapText="1"/>
      <protection/>
    </xf>
    <xf numFmtId="49" fontId="28" fillId="0" borderId="0" xfId="139" applyNumberFormat="1" applyAlignment="1">
      <alignment vertical="center"/>
      <protection/>
    </xf>
    <xf numFmtId="3" fontId="6" fillId="44" borderId="20" xfId="139" applyNumberFormat="1" applyFont="1" applyFill="1" applyBorder="1" applyAlignment="1">
      <alignment horizontal="center" vertical="center"/>
      <protection/>
    </xf>
    <xf numFmtId="3" fontId="28" fillId="0" borderId="20" xfId="139" applyNumberFormat="1" applyFont="1" applyBorder="1" applyAlignment="1">
      <alignment horizontal="center" vertical="center"/>
      <protection/>
    </xf>
    <xf numFmtId="0" fontId="6" fillId="0" borderId="20" xfId="139" applyFont="1" applyBorder="1" applyAlignment="1">
      <alignment horizontal="center" vertical="center"/>
      <protection/>
    </xf>
    <xf numFmtId="3" fontId="6" fillId="0" borderId="20" xfId="139" applyNumberFormat="1" applyFont="1" applyFill="1" applyBorder="1" applyAlignment="1">
      <alignment horizontal="center" vertical="center"/>
      <protection/>
    </xf>
    <xf numFmtId="3" fontId="28" fillId="0" borderId="20" xfId="139" applyNumberFormat="1" applyFont="1" applyFill="1" applyBorder="1" applyAlignment="1">
      <alignment horizontal="center" vertical="center"/>
      <protection/>
    </xf>
    <xf numFmtId="49" fontId="28" fillId="0" borderId="0" xfId="139" applyNumberFormat="1" applyAlignment="1">
      <alignment horizontal="center"/>
      <protection/>
    </xf>
    <xf numFmtId="49" fontId="73" fillId="0" borderId="0" xfId="139" applyNumberFormat="1" applyFont="1" applyAlignment="1">
      <alignment horizontal="left"/>
      <protection/>
    </xf>
    <xf numFmtId="49" fontId="32" fillId="0" borderId="0" xfId="139" applyNumberFormat="1" applyFont="1" applyAlignment="1">
      <alignment/>
      <protection/>
    </xf>
    <xf numFmtId="49" fontId="4" fillId="47" borderId="0" xfId="139" applyNumberFormat="1" applyFont="1" applyFill="1" applyBorder="1" applyAlignment="1">
      <alignment/>
      <protection/>
    </xf>
    <xf numFmtId="49" fontId="4" fillId="0" borderId="0" xfId="139" applyNumberFormat="1" applyFont="1" applyAlignment="1">
      <alignment/>
      <protection/>
    </xf>
    <xf numFmtId="49" fontId="4" fillId="0" borderId="0" xfId="139" applyNumberFormat="1" applyFont="1" applyBorder="1" applyAlignment="1">
      <alignment/>
      <protection/>
    </xf>
    <xf numFmtId="49" fontId="7" fillId="0" borderId="22" xfId="139" applyNumberFormat="1" applyFont="1" applyBorder="1" applyAlignment="1">
      <alignment/>
      <protection/>
    </xf>
    <xf numFmtId="3" fontId="20" fillId="0" borderId="20" xfId="139" applyNumberFormat="1" applyFont="1" applyBorder="1" applyAlignment="1">
      <alignment horizontal="center" vertical="center"/>
      <protection/>
    </xf>
    <xf numFmtId="49" fontId="28" fillId="47" borderId="0" xfId="139" applyNumberFormat="1" applyFont="1" applyFill="1" applyAlignment="1">
      <alignment vertical="center"/>
      <protection/>
    </xf>
    <xf numFmtId="3" fontId="28" fillId="47" borderId="20" xfId="139" applyNumberFormat="1" applyFont="1" applyFill="1" applyBorder="1" applyAlignment="1">
      <alignment horizontal="center" vertical="center"/>
      <protection/>
    </xf>
    <xf numFmtId="3" fontId="92" fillId="0" borderId="20" xfId="139" applyNumberFormat="1" applyFont="1" applyBorder="1" applyAlignment="1">
      <alignment horizontal="center" vertical="center"/>
      <protection/>
    </xf>
    <xf numFmtId="0" fontId="6" fillId="0" borderId="19" xfId="139" applyFont="1" applyFill="1" applyBorder="1" applyAlignment="1">
      <alignment horizontal="center" vertical="center"/>
      <protection/>
    </xf>
    <xf numFmtId="49" fontId="7" fillId="0" borderId="19" xfId="136" applyNumberFormat="1" applyFont="1" applyFill="1" applyBorder="1" applyAlignment="1">
      <alignment horizontal="left" vertical="center"/>
      <protection/>
    </xf>
    <xf numFmtId="3" fontId="6" fillId="0" borderId="19" xfId="139" applyNumberFormat="1" applyFont="1" applyFill="1" applyBorder="1" applyAlignment="1">
      <alignment horizontal="center" vertical="center"/>
      <protection/>
    </xf>
    <xf numFmtId="3" fontId="20" fillId="0" borderId="19" xfId="139" applyNumberFormat="1" applyFont="1" applyFill="1" applyBorder="1" applyAlignment="1">
      <alignment horizontal="center" vertical="center"/>
      <protection/>
    </xf>
    <xf numFmtId="3" fontId="28" fillId="0" borderId="19" xfId="139" applyNumberFormat="1" applyFont="1" applyFill="1" applyBorder="1" applyAlignment="1">
      <alignment vertical="center"/>
      <protection/>
    </xf>
    <xf numFmtId="3" fontId="93" fillId="0" borderId="19" xfId="139" applyNumberFormat="1" applyFont="1" applyFill="1" applyBorder="1" applyAlignment="1">
      <alignment vertical="center"/>
      <protection/>
    </xf>
    <xf numFmtId="49" fontId="32" fillId="0" borderId="0" xfId="139" applyNumberFormat="1" applyFont="1" applyBorder="1" applyAlignment="1">
      <alignment/>
      <protection/>
    </xf>
    <xf numFmtId="49" fontId="30" fillId="0" borderId="0" xfId="139" applyNumberFormat="1" applyFont="1" applyBorder="1" applyAlignment="1">
      <alignment horizontal="center"/>
      <protection/>
    </xf>
    <xf numFmtId="49" fontId="30" fillId="0" borderId="0" xfId="139" applyNumberFormat="1" applyFont="1" applyAlignment="1">
      <alignment/>
      <protection/>
    </xf>
    <xf numFmtId="0" fontId="6" fillId="47" borderId="0" xfId="139" applyFont="1" applyFill="1" applyBorder="1" applyAlignment="1">
      <alignment/>
      <protection/>
    </xf>
    <xf numFmtId="49" fontId="94" fillId="0" borderId="0" xfId="139" applyNumberFormat="1" applyFont="1">
      <alignment/>
      <protection/>
    </xf>
    <xf numFmtId="49" fontId="95" fillId="0" borderId="0" xfId="139" applyNumberFormat="1" applyFont="1">
      <alignment/>
      <protection/>
    </xf>
    <xf numFmtId="49" fontId="96" fillId="0" borderId="0" xfId="139" applyNumberFormat="1" applyFont="1" applyAlignment="1">
      <alignment horizontal="center"/>
      <protection/>
    </xf>
    <xf numFmtId="49" fontId="26" fillId="47" borderId="0" xfId="136" applyNumberFormat="1" applyFont="1" applyFill="1" applyAlignment="1">
      <alignment/>
      <protection/>
    </xf>
    <xf numFmtId="49" fontId="81" fillId="0" borderId="0" xfId="139" applyNumberFormat="1" applyFont="1">
      <alignment/>
      <protection/>
    </xf>
    <xf numFmtId="49" fontId="32" fillId="0" borderId="0" xfId="139" applyNumberFormat="1" applyFont="1" applyBorder="1" applyAlignment="1">
      <alignment wrapText="1"/>
      <protection/>
    </xf>
    <xf numFmtId="49" fontId="84" fillId="0" borderId="0" xfId="139" applyNumberFormat="1" applyFont="1">
      <alignment/>
      <protection/>
    </xf>
    <xf numFmtId="49" fontId="79" fillId="0" borderId="0" xfId="139" applyNumberFormat="1" applyFont="1">
      <alignment/>
      <protection/>
    </xf>
    <xf numFmtId="49" fontId="15" fillId="0" borderId="0" xfId="139" applyNumberFormat="1" applyFont="1" applyFill="1" applyAlignment="1">
      <alignment wrapText="1"/>
      <protection/>
    </xf>
    <xf numFmtId="49" fontId="0" fillId="0" borderId="0" xfId="139" applyNumberFormat="1" applyFont="1" applyFill="1" applyBorder="1" applyAlignment="1">
      <alignment/>
      <protection/>
    </xf>
    <xf numFmtId="49" fontId="4" fillId="0" borderId="0" xfId="139" applyNumberFormat="1" applyFont="1" applyFill="1" applyBorder="1" applyAlignment="1">
      <alignment/>
      <protection/>
    </xf>
    <xf numFmtId="49" fontId="97" fillId="0" borderId="0" xfId="139" applyNumberFormat="1" applyFont="1" applyFill="1">
      <alignment/>
      <protection/>
    </xf>
    <xf numFmtId="49" fontId="28" fillId="0" borderId="0" xfId="139" applyNumberFormat="1" applyFont="1" applyFill="1" applyAlignment="1">
      <alignment horizontal="center"/>
      <protection/>
    </xf>
    <xf numFmtId="49" fontId="20" fillId="0" borderId="0" xfId="139" applyNumberFormat="1" applyFont="1" applyFill="1" applyBorder="1" applyAlignment="1">
      <alignment/>
      <protection/>
    </xf>
    <xf numFmtId="49" fontId="7" fillId="0" borderId="0" xfId="139" applyNumberFormat="1" applyFont="1" applyFill="1" applyBorder="1" applyAlignment="1">
      <alignment/>
      <protection/>
    </xf>
    <xf numFmtId="49" fontId="83" fillId="0" borderId="0" xfId="139" applyNumberFormat="1" applyFont="1" applyFill="1">
      <alignment/>
      <protection/>
    </xf>
    <xf numFmtId="49" fontId="83" fillId="0" borderId="0" xfId="139" applyNumberFormat="1" applyFont="1" applyFill="1" applyAlignment="1">
      <alignment/>
      <protection/>
    </xf>
    <xf numFmtId="49" fontId="20" fillId="0" borderId="27" xfId="139" applyNumberFormat="1" applyFont="1" applyFill="1" applyBorder="1" applyAlignment="1">
      <alignment horizontal="center" vertical="center"/>
      <protection/>
    </xf>
    <xf numFmtId="3" fontId="7" fillId="44" borderId="27" xfId="139" applyNumberFormat="1" applyFont="1" applyFill="1" applyBorder="1" applyAlignment="1">
      <alignment horizontal="center" vertical="center"/>
      <protection/>
    </xf>
    <xf numFmtId="3" fontId="7" fillId="44" borderId="23" xfId="139" applyNumberFormat="1" applyFont="1" applyFill="1" applyBorder="1" applyAlignment="1">
      <alignment horizontal="center" vertical="center"/>
      <protection/>
    </xf>
    <xf numFmtId="49" fontId="4" fillId="0" borderId="0" xfId="139" applyNumberFormat="1" applyFont="1" applyAlignment="1">
      <alignment horizontal="center"/>
      <protection/>
    </xf>
    <xf numFmtId="49" fontId="26" fillId="0" borderId="0" xfId="139" applyNumberFormat="1" applyFont="1">
      <alignment/>
      <protection/>
    </xf>
    <xf numFmtId="49" fontId="4" fillId="0" borderId="0" xfId="139" applyNumberFormat="1" applyFont="1">
      <alignment/>
      <protection/>
    </xf>
    <xf numFmtId="49" fontId="30" fillId="0" borderId="0" xfId="139" applyNumberFormat="1" applyFont="1">
      <alignment/>
      <protection/>
    </xf>
    <xf numFmtId="3" fontId="4" fillId="47" borderId="0" xfId="139" applyNumberFormat="1" applyFont="1" applyFill="1" applyBorder="1" applyAlignment="1">
      <alignment/>
      <protection/>
    </xf>
    <xf numFmtId="0" fontId="4" fillId="0" borderId="0" xfId="139" applyFont="1">
      <alignment/>
      <protection/>
    </xf>
    <xf numFmtId="0" fontId="5" fillId="0" borderId="0" xfId="139" applyFont="1" applyBorder="1" applyAlignment="1">
      <alignment horizontal="left"/>
      <protection/>
    </xf>
    <xf numFmtId="3" fontId="0" fillId="0" borderId="0" xfId="139" applyNumberFormat="1" applyFont="1" applyAlignment="1">
      <alignment horizontal="left"/>
      <protection/>
    </xf>
    <xf numFmtId="0" fontId="14" fillId="0" borderId="0" xfId="139" applyFont="1" applyBorder="1" applyAlignment="1">
      <alignment/>
      <protection/>
    </xf>
    <xf numFmtId="0" fontId="8" fillId="0" borderId="20" xfId="139" applyFont="1" applyFill="1" applyBorder="1" applyAlignment="1">
      <alignment horizontal="center" vertical="center" wrapText="1"/>
      <protection/>
    </xf>
    <xf numFmtId="0" fontId="4" fillId="0" borderId="0" xfId="139" applyFont="1" applyFill="1" applyBorder="1">
      <alignment/>
      <protection/>
    </xf>
    <xf numFmtId="0" fontId="4" fillId="0" borderId="0" xfId="139" applyFont="1" applyFill="1">
      <alignment/>
      <protection/>
    </xf>
    <xf numFmtId="3" fontId="19" fillId="0" borderId="20" xfId="139" applyNumberFormat="1" applyFont="1" applyBorder="1" applyAlignment="1">
      <alignment horizontal="center" vertical="center"/>
      <protection/>
    </xf>
    <xf numFmtId="0" fontId="0" fillId="0" borderId="0" xfId="139" applyFont="1" applyAlignment="1">
      <alignment horizontal="center" vertical="center"/>
      <protection/>
    </xf>
    <xf numFmtId="3" fontId="5" fillId="44" borderId="20" xfId="139" applyNumberFormat="1" applyFont="1" applyFill="1" applyBorder="1" applyAlignment="1">
      <alignment horizontal="center" vertical="center"/>
      <protection/>
    </xf>
    <xf numFmtId="0" fontId="4" fillId="0" borderId="0" xfId="139" applyFont="1" applyAlignment="1">
      <alignment vertical="center"/>
      <protection/>
    </xf>
    <xf numFmtId="9" fontId="4" fillId="0" borderId="0" xfId="146" applyFont="1" applyAlignment="1">
      <alignment vertical="center"/>
    </xf>
    <xf numFmtId="0" fontId="4" fillId="0" borderId="0" xfId="139" applyFont="1" applyAlignment="1">
      <alignment horizontal="center"/>
      <protection/>
    </xf>
    <xf numFmtId="0" fontId="26" fillId="0" borderId="0" xfId="139" applyFont="1">
      <alignment/>
      <protection/>
    </xf>
    <xf numFmtId="0" fontId="73" fillId="0" borderId="0" xfId="139" applyFont="1" applyAlignment="1">
      <alignment horizontal="center"/>
      <protection/>
    </xf>
    <xf numFmtId="49" fontId="53" fillId="0" borderId="0" xfId="139" applyNumberFormat="1" applyFont="1">
      <alignment/>
      <protection/>
    </xf>
    <xf numFmtId="49" fontId="98" fillId="0" borderId="0" xfId="139" applyNumberFormat="1" applyFont="1" applyBorder="1" applyAlignment="1">
      <alignment wrapText="1"/>
      <protection/>
    </xf>
    <xf numFmtId="0" fontId="32" fillId="0" borderId="0" xfId="139"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3" fillId="47" borderId="28" xfId="0" applyNumberFormat="1" applyFont="1" applyFill="1" applyBorder="1" applyAlignment="1">
      <alignment/>
    </xf>
    <xf numFmtId="3" fontId="5"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5"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5"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0" fillId="47" borderId="20" xfId="0" applyNumberFormat="1" applyFont="1" applyFill="1" applyBorder="1" applyAlignment="1">
      <alignment/>
    </xf>
    <xf numFmtId="3" fontId="30" fillId="47" borderId="20" xfId="135" applyNumberFormat="1" applyFont="1" applyFill="1" applyBorder="1" applyAlignment="1" applyProtection="1">
      <alignment horizontal="center" vertical="center"/>
      <protection/>
    </xf>
    <xf numFmtId="49" fontId="32" fillId="47" borderId="20" xfId="0" applyNumberFormat="1" applyFont="1" applyFill="1" applyBorder="1" applyAlignment="1">
      <alignment/>
    </xf>
    <xf numFmtId="3" fontId="32" fillId="47" borderId="20" xfId="135" applyNumberFormat="1" applyFont="1" applyFill="1" applyBorder="1" applyAlignment="1" applyProtection="1">
      <alignment horizontal="center" vertical="center"/>
      <protection/>
    </xf>
    <xf numFmtId="49" fontId="30" fillId="47" borderId="20" xfId="0" applyNumberFormat="1" applyFont="1" applyFill="1" applyBorder="1" applyAlignment="1">
      <alignment/>
    </xf>
    <xf numFmtId="49" fontId="53" fillId="47" borderId="20" xfId="0" applyNumberFormat="1" applyFont="1" applyFill="1" applyBorder="1" applyAlignment="1">
      <alignment/>
    </xf>
    <xf numFmtId="3" fontId="53" fillId="47" borderId="20" xfId="135" applyNumberFormat="1" applyFont="1" applyFill="1" applyBorder="1" applyAlignment="1" applyProtection="1">
      <alignment horizontal="center" vertical="center"/>
      <protection/>
    </xf>
    <xf numFmtId="10" fontId="30" fillId="0" borderId="20" xfId="131" applyNumberFormat="1" applyFont="1" applyFill="1" applyBorder="1" applyAlignment="1">
      <alignment horizontal="center" vertical="center"/>
      <protection/>
    </xf>
    <xf numFmtId="10" fontId="53"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1" fillId="47" borderId="20" xfId="0" applyNumberFormat="1" applyFont="1" applyFill="1" applyBorder="1" applyAlignment="1">
      <alignment/>
    </xf>
    <xf numFmtId="49" fontId="26" fillId="47" borderId="34" xfId="0" applyNumberFormat="1" applyFont="1" applyFill="1" applyBorder="1" applyAlignment="1">
      <alignment/>
    </xf>
    <xf numFmtId="49" fontId="26" fillId="47" borderId="32" xfId="0" applyNumberFormat="1" applyFont="1" applyFill="1" applyBorder="1" applyAlignment="1">
      <alignment/>
    </xf>
    <xf numFmtId="49" fontId="58" fillId="47" borderId="20" xfId="0" applyNumberFormat="1" applyFont="1" applyFill="1" applyBorder="1" applyAlignment="1">
      <alignment/>
    </xf>
    <xf numFmtId="10" fontId="58" fillId="0" borderId="20" xfId="131" applyNumberFormat="1" applyFont="1" applyFill="1" applyBorder="1" applyAlignment="1">
      <alignment horizontal="center" vertical="center"/>
      <protection/>
    </xf>
    <xf numFmtId="3" fontId="58" fillId="47" borderId="20" xfId="135" applyNumberFormat="1" applyFont="1" applyFill="1" applyBorder="1" applyAlignment="1" applyProtection="1">
      <alignment horizontal="center" vertical="center"/>
      <protection/>
    </xf>
    <xf numFmtId="49" fontId="101" fillId="47" borderId="20" xfId="0" applyNumberFormat="1" applyFont="1" applyFill="1" applyBorder="1" applyAlignment="1">
      <alignment/>
    </xf>
    <xf numFmtId="49" fontId="58" fillId="47" borderId="35" xfId="0" applyNumberFormat="1" applyFont="1" applyFill="1" applyBorder="1" applyAlignment="1">
      <alignment/>
    </xf>
    <xf numFmtId="3" fontId="58" fillId="47" borderId="19" xfId="135" applyNumberFormat="1" applyFont="1" applyFill="1" applyBorder="1" applyAlignment="1" applyProtection="1">
      <alignment horizontal="center" vertical="center"/>
      <protection/>
    </xf>
    <xf numFmtId="10" fontId="58"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5" fillId="47" borderId="22" xfId="135" applyNumberFormat="1" applyFont="1" applyFill="1" applyBorder="1" applyAlignment="1" applyProtection="1">
      <alignment horizontal="center" vertical="center"/>
      <protection/>
    </xf>
    <xf numFmtId="3" fontId="5" fillId="47" borderId="37" xfId="135" applyNumberFormat="1" applyFont="1" applyFill="1" applyBorder="1" applyAlignment="1" applyProtection="1">
      <alignment horizontal="center" vertical="center"/>
      <protection/>
    </xf>
    <xf numFmtId="49" fontId="36" fillId="47" borderId="20" xfId="0" applyNumberFormat="1" applyFont="1" applyFill="1" applyBorder="1" applyAlignment="1">
      <alignment/>
    </xf>
    <xf numFmtId="49" fontId="8" fillId="0" borderId="20" xfId="0" applyNumberFormat="1" applyFont="1" applyFill="1" applyBorder="1" applyAlignment="1" applyProtection="1">
      <alignment vertical="center"/>
      <protection/>
    </xf>
    <xf numFmtId="49" fontId="5" fillId="0" borderId="0" xfId="0" applyNumberFormat="1" applyFont="1" applyFill="1" applyBorder="1" applyAlignment="1">
      <alignment/>
    </xf>
    <xf numFmtId="49" fontId="102" fillId="0" borderId="0" xfId="0" applyNumberFormat="1" applyFont="1" applyFill="1" applyBorder="1" applyAlignment="1">
      <alignment/>
    </xf>
    <xf numFmtId="49" fontId="103" fillId="0" borderId="0" xfId="0" applyNumberFormat="1" applyFont="1" applyFill="1" applyBorder="1" applyAlignment="1">
      <alignment/>
    </xf>
    <xf numFmtId="49" fontId="14" fillId="0" borderId="0" xfId="0" applyNumberFormat="1" applyFont="1" applyFill="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0" fillId="0" borderId="0" xfId="0" applyNumberFormat="1" applyFont="1" applyFill="1" applyAlignment="1">
      <alignment/>
    </xf>
    <xf numFmtId="49" fontId="8" fillId="0" borderId="0" xfId="0" applyNumberFormat="1" applyFont="1" applyFill="1" applyAlignment="1">
      <alignment/>
    </xf>
    <xf numFmtId="49" fontId="0" fillId="0" borderId="0" xfId="0" applyNumberFormat="1" applyFont="1" applyFill="1" applyBorder="1" applyAlignment="1">
      <alignment/>
    </xf>
    <xf numFmtId="49" fontId="5" fillId="0" borderId="0" xfId="0" applyNumberFormat="1" applyFont="1" applyFill="1" applyAlignment="1">
      <alignment/>
    </xf>
    <xf numFmtId="49" fontId="30" fillId="0" borderId="0" xfId="0" applyNumberFormat="1" applyFont="1" applyFill="1" applyAlignment="1">
      <alignment/>
    </xf>
    <xf numFmtId="49" fontId="0" fillId="0" borderId="0" xfId="0" applyNumberFormat="1" applyFont="1" applyFill="1" applyBorder="1" applyAlignment="1">
      <alignment/>
    </xf>
    <xf numFmtId="49" fontId="5" fillId="0" borderId="0" xfId="0" applyNumberFormat="1" applyFont="1" applyFill="1" applyAlignment="1">
      <alignment horizontal="center"/>
    </xf>
    <xf numFmtId="49" fontId="14" fillId="0" borderId="0" xfId="0" applyNumberFormat="1" applyFont="1" applyFill="1" applyBorder="1" applyAlignment="1">
      <alignment horizontal="center"/>
    </xf>
    <xf numFmtId="49" fontId="14" fillId="0" borderId="0" xfId="0" applyNumberFormat="1" applyFont="1" applyFill="1" applyBorder="1" applyAlignment="1">
      <alignment/>
    </xf>
    <xf numFmtId="49" fontId="5" fillId="0" borderId="20" xfId="0" applyNumberFormat="1" applyFont="1" applyFill="1" applyBorder="1" applyAlignment="1" applyProtection="1">
      <alignment horizontal="center" vertical="center" wrapText="1"/>
      <protection/>
    </xf>
    <xf numFmtId="49" fontId="5" fillId="0" borderId="20" xfId="0" applyNumberFormat="1" applyFont="1" applyFill="1" applyBorder="1" applyAlignment="1">
      <alignment horizontal="center" vertical="center" wrapText="1"/>
    </xf>
    <xf numFmtId="49" fontId="14" fillId="0" borderId="20" xfId="0" applyNumberFormat="1" applyFont="1" applyFill="1" applyBorder="1" applyAlignment="1" applyProtection="1">
      <alignment horizontal="center" vertical="center"/>
      <protection/>
    </xf>
    <xf numFmtId="49" fontId="14" fillId="0" borderId="38" xfId="0" applyNumberFormat="1" applyFont="1" applyFill="1" applyBorder="1" applyAlignment="1" applyProtection="1">
      <alignment horizontal="center" vertical="center"/>
      <protection/>
    </xf>
    <xf numFmtId="49" fontId="8" fillId="0" borderId="39" xfId="0" applyNumberFormat="1" applyFont="1" applyFill="1" applyBorder="1" applyAlignment="1" applyProtection="1">
      <alignment horizontal="center" vertical="center"/>
      <protection/>
    </xf>
    <xf numFmtId="49" fontId="3" fillId="0" borderId="0" xfId="0" applyNumberFormat="1" applyFont="1" applyFill="1" applyBorder="1" applyAlignment="1">
      <alignment/>
    </xf>
    <xf numFmtId="49" fontId="0" fillId="0" borderId="20" xfId="0" applyNumberFormat="1" applyFont="1" applyFill="1" applyBorder="1" applyAlignment="1">
      <alignment/>
    </xf>
    <xf numFmtId="0" fontId="0" fillId="0" borderId="20" xfId="0" applyBorder="1" applyAlignment="1">
      <alignment/>
    </xf>
    <xf numFmtId="0" fontId="0" fillId="49" borderId="20" xfId="0" applyFill="1" applyBorder="1" applyAlignment="1">
      <alignment/>
    </xf>
    <xf numFmtId="0" fontId="0" fillId="0" borderId="40" xfId="0" applyFill="1" applyBorder="1" applyAlignment="1">
      <alignment/>
    </xf>
    <xf numFmtId="0" fontId="0" fillId="0" borderId="0" xfId="0" applyNumberFormat="1" applyFont="1" applyFill="1" applyAlignment="1">
      <alignment/>
    </xf>
    <xf numFmtId="0" fontId="30" fillId="0" borderId="0" xfId="0" applyNumberFormat="1" applyFont="1" applyFill="1" applyAlignment="1">
      <alignment/>
    </xf>
    <xf numFmtId="0" fontId="30" fillId="0" borderId="0" xfId="0" applyNumberFormat="1" applyFont="1" applyFill="1" applyAlignment="1">
      <alignment/>
    </xf>
    <xf numFmtId="0" fontId="26" fillId="0" borderId="0" xfId="0" applyNumberFormat="1" applyFont="1" applyFill="1" applyBorder="1" applyAlignment="1">
      <alignment horizontal="center" wrapText="1"/>
    </xf>
    <xf numFmtId="0" fontId="30" fillId="0" borderId="0" xfId="0" applyNumberFormat="1" applyFont="1" applyFill="1" applyAlignment="1">
      <alignment wrapText="1"/>
    </xf>
    <xf numFmtId="0" fontId="30" fillId="0" borderId="0" xfId="0" applyNumberFormat="1" applyFont="1" applyFill="1" applyBorder="1" applyAlignment="1">
      <alignment horizontal="center" wrapText="1"/>
    </xf>
    <xf numFmtId="0" fontId="0" fillId="0" borderId="0" xfId="0" applyNumberFormat="1" applyFont="1" applyFill="1" applyAlignment="1">
      <alignment/>
    </xf>
    <xf numFmtId="0" fontId="26" fillId="0" borderId="0" xfId="0" applyNumberFormat="1" applyFont="1" applyFill="1" applyBorder="1" applyAlignment="1">
      <alignment/>
    </xf>
    <xf numFmtId="0" fontId="26" fillId="0" borderId="0" xfId="0" applyNumberFormat="1" applyFont="1" applyFill="1" applyAlignment="1">
      <alignment/>
    </xf>
    <xf numFmtId="0" fontId="0" fillId="0" borderId="0" xfId="0" applyNumberFormat="1" applyFont="1" applyFill="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5" fillId="0" borderId="0" xfId="0" applyNumberFormat="1" applyFont="1" applyFill="1" applyAlignment="1">
      <alignment wrapText="1"/>
    </xf>
    <xf numFmtId="0" fontId="21" fillId="49" borderId="20" xfId="0" applyFont="1" applyFill="1" applyBorder="1" applyAlignment="1">
      <alignment/>
    </xf>
    <xf numFmtId="172" fontId="7" fillId="48" borderId="26" xfId="93" applyNumberFormat="1" applyFont="1" applyFill="1" applyBorder="1" applyAlignment="1" applyProtection="1">
      <alignment horizontal="left" vertical="center" wrapText="1"/>
      <protection locked="0"/>
    </xf>
    <xf numFmtId="49" fontId="5" fillId="0" borderId="20" xfId="0" applyNumberFormat="1" applyFont="1" applyFill="1" applyBorder="1" applyAlignment="1" applyProtection="1">
      <alignment vertical="center"/>
      <protection locked="0"/>
    </xf>
    <xf numFmtId="49" fontId="5" fillId="0" borderId="0" xfId="0" applyNumberFormat="1" applyFont="1" applyFill="1" applyAlignment="1">
      <alignment horizontal="right"/>
    </xf>
    <xf numFmtId="49" fontId="5" fillId="0" borderId="39" xfId="0" applyNumberFormat="1" applyFont="1" applyFill="1" applyBorder="1" applyAlignment="1" applyProtection="1">
      <alignment horizontal="center" vertical="center"/>
      <protection/>
    </xf>
    <xf numFmtId="0" fontId="21" fillId="49" borderId="20" xfId="0" applyFont="1" applyFill="1" applyBorder="1" applyAlignment="1">
      <alignment/>
    </xf>
    <xf numFmtId="0" fontId="0" fillId="49" borderId="40" xfId="0" applyFill="1" applyBorder="1" applyAlignment="1">
      <alignment/>
    </xf>
    <xf numFmtId="49" fontId="25" fillId="0" borderId="0" xfId="0" applyNumberFormat="1" applyFont="1" applyFill="1" applyAlignment="1">
      <alignment/>
    </xf>
    <xf numFmtId="49" fontId="25" fillId="0" borderId="0" xfId="0" applyNumberFormat="1" applyFont="1" applyFill="1" applyAlignment="1">
      <alignment/>
    </xf>
    <xf numFmtId="49" fontId="25" fillId="0" borderId="0" xfId="0" applyNumberFormat="1" applyFont="1" applyFill="1" applyBorder="1" applyAlignment="1">
      <alignment/>
    </xf>
    <xf numFmtId="49" fontId="104" fillId="0" borderId="0" xfId="0" applyNumberFormat="1" applyFont="1" applyFill="1" applyAlignment="1">
      <alignment/>
    </xf>
    <xf numFmtId="49" fontId="25" fillId="0" borderId="0" xfId="0" applyNumberFormat="1" applyFont="1" applyFill="1" applyAlignment="1">
      <alignment horizontal="center"/>
    </xf>
    <xf numFmtId="49" fontId="13" fillId="0" borderId="0" xfId="0" applyNumberFormat="1" applyFont="1" applyFill="1" applyAlignment="1">
      <alignment/>
    </xf>
    <xf numFmtId="49" fontId="25" fillId="0" borderId="0" xfId="0" applyNumberFormat="1" applyFont="1" applyFill="1" applyAlignment="1">
      <alignment horizontal="right"/>
    </xf>
    <xf numFmtId="49" fontId="25" fillId="0" borderId="20" xfId="0" applyNumberFormat="1" applyFont="1" applyFill="1" applyBorder="1" applyAlignment="1" applyProtection="1">
      <alignment horizontal="center" vertical="center" wrapText="1"/>
      <protection/>
    </xf>
    <xf numFmtId="49" fontId="25" fillId="0" borderId="20" xfId="0" applyNumberFormat="1" applyFont="1" applyFill="1" applyBorder="1" applyAlignment="1">
      <alignment horizontal="center" vertical="center" wrapText="1"/>
    </xf>
    <xf numFmtId="49" fontId="104" fillId="0" borderId="20" xfId="0" applyNumberFormat="1" applyFont="1" applyFill="1" applyBorder="1" applyAlignment="1" applyProtection="1">
      <alignment horizontal="center" vertical="center"/>
      <protection/>
    </xf>
    <xf numFmtId="49" fontId="104" fillId="0" borderId="38" xfId="0" applyNumberFormat="1" applyFont="1" applyFill="1" applyBorder="1" applyAlignment="1" applyProtection="1">
      <alignment horizontal="center" vertical="center"/>
      <protection/>
    </xf>
    <xf numFmtId="172" fontId="13" fillId="48" borderId="20" xfId="93" applyNumberFormat="1" applyFont="1" applyFill="1" applyBorder="1" applyAlignment="1" applyProtection="1">
      <alignment horizontal="center" vertical="center"/>
      <protection locked="0"/>
    </xf>
    <xf numFmtId="172" fontId="25" fillId="0" borderId="20" xfId="93" applyNumberFormat="1" applyFont="1" applyFill="1" applyBorder="1" applyAlignment="1" applyProtection="1">
      <alignment horizontal="center" vertical="center"/>
      <protection locked="0"/>
    </xf>
    <xf numFmtId="0" fontId="25" fillId="0" borderId="41" xfId="135" applyNumberFormat="1" applyFont="1" applyFill="1" applyBorder="1" applyAlignment="1" applyProtection="1">
      <alignment horizontal="center" vertical="center"/>
      <protection/>
    </xf>
    <xf numFmtId="0" fontId="25" fillId="0" borderId="0" xfId="0" applyNumberFormat="1" applyFont="1" applyFill="1" applyBorder="1" applyAlignment="1">
      <alignment horizontal="center" wrapText="1"/>
    </xf>
    <xf numFmtId="0" fontId="13" fillId="0" borderId="0" xfId="0" applyNumberFormat="1" applyFont="1" applyFill="1" applyBorder="1" applyAlignment="1">
      <alignment/>
    </xf>
    <xf numFmtId="0" fontId="13" fillId="0" borderId="0" xfId="0" applyNumberFormat="1" applyFont="1" applyFill="1" applyBorder="1" applyAlignment="1">
      <alignment horizontal="center" wrapText="1"/>
    </xf>
    <xf numFmtId="172" fontId="27" fillId="48" borderId="20" xfId="93" applyNumberFormat="1" applyFont="1" applyFill="1" applyBorder="1" applyAlignment="1" applyProtection="1">
      <alignment horizontal="center" vertical="center"/>
      <protection locked="0"/>
    </xf>
    <xf numFmtId="173" fontId="25" fillId="0" borderId="20" xfId="0" applyNumberFormat="1" applyFont="1" applyFill="1" applyBorder="1" applyAlignment="1" applyProtection="1">
      <alignment horizontal="right" vertical="center"/>
      <protection locked="0"/>
    </xf>
    <xf numFmtId="3" fontId="25" fillId="47" borderId="20" xfId="0" applyNumberFormat="1" applyFont="1" applyFill="1" applyBorder="1" applyAlignment="1" applyProtection="1">
      <alignment horizontal="right" vertical="center"/>
      <protection locked="0"/>
    </xf>
    <xf numFmtId="3" fontId="25" fillId="47" borderId="20" xfId="0" applyNumberFormat="1" applyFont="1" applyFill="1" applyBorder="1" applyAlignment="1" applyProtection="1">
      <alignment horizontal="right" vertical="center"/>
      <protection/>
    </xf>
    <xf numFmtId="173" fontId="25" fillId="47" borderId="20" xfId="0" applyNumberFormat="1" applyFont="1" applyFill="1" applyBorder="1" applyAlignment="1" applyProtection="1">
      <alignment horizontal="right" vertical="center"/>
      <protection locked="0"/>
    </xf>
    <xf numFmtId="3" fontId="25" fillId="47" borderId="20" xfId="146" applyNumberFormat="1" applyFont="1" applyFill="1" applyBorder="1" applyAlignment="1" applyProtection="1">
      <alignment horizontal="right" vertical="center"/>
      <protection/>
    </xf>
    <xf numFmtId="3" fontId="25" fillId="47" borderId="20" xfId="0" applyNumberFormat="1" applyFont="1" applyFill="1" applyBorder="1" applyAlignment="1">
      <alignment horizontal="right" vertical="center"/>
    </xf>
    <xf numFmtId="49" fontId="25" fillId="0" borderId="20" xfId="0" applyNumberFormat="1" applyFont="1" applyFill="1" applyBorder="1" applyAlignment="1" applyProtection="1">
      <alignment vertical="center"/>
      <protection locked="0"/>
    </xf>
    <xf numFmtId="49" fontId="25" fillId="0" borderId="21" xfId="0" applyNumberFormat="1" applyFont="1" applyFill="1" applyBorder="1" applyAlignment="1" applyProtection="1">
      <alignment vertical="center"/>
      <protection locked="0"/>
    </xf>
    <xf numFmtId="49" fontId="25" fillId="0" borderId="20" xfId="137" applyNumberFormat="1" applyFont="1" applyFill="1" applyBorder="1" applyAlignment="1" applyProtection="1">
      <alignment vertical="center"/>
      <protection locked="0"/>
    </xf>
    <xf numFmtId="172" fontId="26" fillId="0" borderId="20" xfId="93" applyNumberFormat="1" applyFont="1" applyFill="1" applyBorder="1" applyAlignment="1" applyProtection="1">
      <alignment horizontal="center" vertical="center"/>
      <protection locked="0"/>
    </xf>
    <xf numFmtId="49" fontId="8" fillId="0" borderId="26" xfId="135" applyNumberFormat="1" applyFont="1" applyFill="1" applyBorder="1" applyAlignment="1">
      <alignment vertical="center" wrapText="1"/>
      <protection/>
    </xf>
    <xf numFmtId="172" fontId="13" fillId="44" borderId="20" xfId="93" applyNumberFormat="1" applyFont="1" applyFill="1" applyBorder="1" applyAlignment="1" applyProtection="1">
      <alignment vertical="center"/>
      <protection/>
    </xf>
    <xf numFmtId="172" fontId="25" fillId="0" borderId="20" xfId="93" applyNumberFormat="1" applyFont="1" applyFill="1" applyBorder="1" applyAlignment="1" applyProtection="1">
      <alignment horizontal="right" vertical="center"/>
      <protection/>
    </xf>
    <xf numFmtId="49" fontId="6" fillId="47" borderId="20" xfId="0" applyNumberFormat="1" applyFont="1" applyFill="1" applyBorder="1" applyAlignment="1" applyProtection="1">
      <alignment horizontal="center" vertical="center"/>
      <protection locked="0"/>
    </xf>
    <xf numFmtId="49" fontId="5" fillId="47" borderId="20" xfId="0" applyNumberFormat="1" applyFont="1" applyFill="1" applyBorder="1" applyAlignment="1" applyProtection="1">
      <alignment vertical="center"/>
      <protection locked="0"/>
    </xf>
    <xf numFmtId="172" fontId="25" fillId="0" borderId="20" xfId="93" applyNumberFormat="1" applyFont="1" applyFill="1" applyBorder="1" applyAlignment="1" applyProtection="1">
      <alignment horizontal="right" vertical="center"/>
      <protection locked="0"/>
    </xf>
    <xf numFmtId="173" fontId="25" fillId="50" borderId="20" xfId="0" applyNumberFormat="1" applyFont="1" applyFill="1" applyBorder="1" applyAlignment="1" applyProtection="1">
      <alignment horizontal="right" vertical="center"/>
      <protection locked="0"/>
    </xf>
    <xf numFmtId="3" fontId="25" fillId="50" borderId="20" xfId="0" applyNumberFormat="1" applyFont="1" applyFill="1" applyBorder="1" applyAlignment="1" applyProtection="1">
      <alignment horizontal="right" vertical="center"/>
      <protection locked="0"/>
    </xf>
    <xf numFmtId="3" fontId="25" fillId="50" borderId="20" xfId="0" applyNumberFormat="1" applyFont="1" applyFill="1" applyBorder="1" applyAlignment="1" applyProtection="1">
      <alignment horizontal="right" vertical="center"/>
      <protection/>
    </xf>
    <xf numFmtId="3" fontId="25" fillId="50" borderId="20" xfId="146" applyNumberFormat="1" applyFont="1" applyFill="1" applyBorder="1" applyAlignment="1" applyProtection="1">
      <alignment horizontal="right" vertical="center"/>
      <protection/>
    </xf>
    <xf numFmtId="3" fontId="25" fillId="50" borderId="20" xfId="0" applyNumberFormat="1" applyFont="1" applyFill="1" applyBorder="1" applyAlignment="1">
      <alignment horizontal="right" vertical="center"/>
    </xf>
    <xf numFmtId="49" fontId="5" fillId="0" borderId="20" xfId="0" applyNumberFormat="1" applyFont="1" applyFill="1" applyBorder="1" applyAlignment="1">
      <alignment/>
    </xf>
    <xf numFmtId="172" fontId="13" fillId="0" borderId="20" xfId="93" applyNumberFormat="1" applyFont="1" applyFill="1" applyBorder="1" applyAlignment="1" applyProtection="1">
      <alignment horizontal="right" vertical="center"/>
      <protection/>
    </xf>
    <xf numFmtId="172" fontId="4" fillId="38" borderId="20" xfId="93" applyNumberFormat="1" applyFont="1" applyFill="1" applyBorder="1" applyAlignment="1" applyProtection="1">
      <alignment horizontal="right" vertical="center" wrapText="1"/>
      <protection/>
    </xf>
    <xf numFmtId="9" fontId="4" fillId="38" borderId="20" xfId="93" applyNumberFormat="1" applyFont="1" applyFill="1" applyBorder="1" applyAlignment="1" applyProtection="1">
      <alignment horizontal="right" vertical="center" wrapText="1"/>
      <protection/>
    </xf>
    <xf numFmtId="172" fontId="0" fillId="0" borderId="20" xfId="93" applyNumberFormat="1" applyFont="1" applyFill="1" applyBorder="1" applyAlignment="1" applyProtection="1">
      <alignment horizontal="right" vertical="center" wrapText="1"/>
      <protection/>
    </xf>
    <xf numFmtId="173" fontId="0" fillId="0" borderId="20" xfId="0" applyNumberFormat="1" applyFont="1" applyFill="1" applyBorder="1" applyAlignment="1" applyProtection="1">
      <alignment horizontal="right" vertical="center"/>
      <protection locked="0"/>
    </xf>
    <xf numFmtId="174" fontId="0" fillId="47" borderId="20" xfId="0" applyNumberFormat="1" applyFont="1" applyFill="1" applyBorder="1" applyAlignment="1" applyProtection="1">
      <alignment horizontal="right" vertical="center"/>
      <protection locked="0"/>
    </xf>
    <xf numFmtId="3" fontId="0" fillId="47" borderId="20" xfId="0" applyNumberFormat="1" applyFont="1" applyFill="1" applyBorder="1" applyAlignment="1" applyProtection="1">
      <alignment horizontal="right" vertical="center"/>
      <protection/>
    </xf>
    <xf numFmtId="3" fontId="0" fillId="47" borderId="20" xfId="0" applyNumberFormat="1" applyFont="1" applyFill="1" applyBorder="1" applyAlignment="1" applyProtection="1">
      <alignment horizontal="right" vertical="center"/>
      <protection/>
    </xf>
    <xf numFmtId="3" fontId="0" fillId="47" borderId="20" xfId="146" applyNumberFormat="1" applyFont="1" applyFill="1" applyBorder="1" applyAlignment="1" applyProtection="1">
      <alignment horizontal="right" vertical="center"/>
      <protection/>
    </xf>
    <xf numFmtId="3" fontId="0" fillId="47" borderId="20" xfId="0" applyNumberFormat="1" applyFont="1" applyFill="1" applyBorder="1" applyAlignment="1">
      <alignment horizontal="right"/>
    </xf>
    <xf numFmtId="9" fontId="0" fillId="44" borderId="20" xfId="93" applyNumberFormat="1" applyFont="1" applyFill="1" applyBorder="1" applyAlignment="1" applyProtection="1">
      <alignment horizontal="right" vertical="center" wrapText="1"/>
      <protection/>
    </xf>
    <xf numFmtId="173" fontId="0" fillId="50" borderId="20" xfId="0" applyNumberFormat="1" applyFont="1" applyFill="1" applyBorder="1" applyAlignment="1" applyProtection="1">
      <alignment horizontal="right" vertical="center"/>
      <protection locked="0"/>
    </xf>
    <xf numFmtId="174" fontId="0" fillId="50" borderId="20" xfId="0" applyNumberFormat="1" applyFont="1" applyFill="1" applyBorder="1" applyAlignment="1" applyProtection="1">
      <alignment horizontal="right" vertical="center"/>
      <protection locked="0"/>
    </xf>
    <xf numFmtId="3" fontId="0" fillId="0" borderId="20" xfId="0" applyNumberFormat="1" applyFont="1" applyFill="1" applyBorder="1" applyAlignment="1" applyProtection="1">
      <alignment horizontal="right" vertical="center"/>
      <protection/>
    </xf>
    <xf numFmtId="3" fontId="0" fillId="0" borderId="20" xfId="0" applyNumberFormat="1" applyFont="1" applyFill="1" applyBorder="1" applyAlignment="1" applyProtection="1">
      <alignment horizontal="right" vertical="center"/>
      <protection/>
    </xf>
    <xf numFmtId="3" fontId="0" fillId="50" borderId="20" xfId="0" applyNumberFormat="1" applyFont="1" applyFill="1" applyBorder="1" applyAlignment="1" applyProtection="1">
      <alignment horizontal="right" vertical="center"/>
      <protection/>
    </xf>
    <xf numFmtId="3" fontId="0" fillId="50" borderId="20" xfId="146" applyNumberFormat="1" applyFont="1" applyFill="1" applyBorder="1" applyAlignment="1" applyProtection="1">
      <alignment horizontal="right" vertical="center"/>
      <protection/>
    </xf>
    <xf numFmtId="3" fontId="0" fillId="50" borderId="20" xfId="0" applyNumberFormat="1" applyFont="1" applyFill="1" applyBorder="1" applyAlignment="1">
      <alignment horizontal="right"/>
    </xf>
    <xf numFmtId="49" fontId="4" fillId="0" borderId="42" xfId="135" applyNumberFormat="1" applyFont="1" applyFill="1" applyBorder="1" applyAlignment="1">
      <alignment horizontal="right" vertical="center" wrapText="1"/>
      <protection/>
    </xf>
    <xf numFmtId="49" fontId="4" fillId="0" borderId="25" xfId="135" applyNumberFormat="1" applyFont="1" applyFill="1" applyBorder="1" applyAlignment="1">
      <alignment horizontal="right" vertical="center" wrapText="1"/>
      <protection/>
    </xf>
    <xf numFmtId="3" fontId="0" fillId="0" borderId="20" xfId="135" applyNumberFormat="1" applyFont="1" applyFill="1" applyBorder="1" applyAlignment="1" applyProtection="1">
      <alignment horizontal="right" vertical="center"/>
      <protection/>
    </xf>
    <xf numFmtId="172" fontId="4" fillId="38" borderId="20" xfId="93" applyNumberFormat="1" applyFont="1" applyFill="1" applyBorder="1" applyAlignment="1" applyProtection="1">
      <alignment horizontal="right" vertical="center" wrapText="1"/>
      <protection/>
    </xf>
    <xf numFmtId="3" fontId="0" fillId="0" borderId="20" xfId="135" applyNumberFormat="1" applyFont="1" applyFill="1" applyBorder="1" applyAlignment="1" applyProtection="1">
      <alignment horizontal="right" vertical="center"/>
      <protection/>
    </xf>
    <xf numFmtId="172" fontId="0" fillId="0" borderId="20" xfId="93" applyNumberFormat="1" applyFont="1" applyFill="1" applyBorder="1" applyAlignment="1" applyProtection="1">
      <alignment horizontal="right" vertical="center" wrapText="1"/>
      <protection/>
    </xf>
    <xf numFmtId="174" fontId="0" fillId="47" borderId="20" xfId="0" applyNumberFormat="1" applyFont="1" applyFill="1" applyBorder="1" applyAlignment="1" applyProtection="1">
      <alignment horizontal="right" vertical="center"/>
      <protection locked="0"/>
    </xf>
    <xf numFmtId="174" fontId="0" fillId="47" borderId="20" xfId="147" applyNumberFormat="1" applyFont="1" applyFill="1" applyBorder="1" applyAlignment="1" applyProtection="1">
      <alignment horizontal="right" vertical="center"/>
      <protection locked="0"/>
    </xf>
    <xf numFmtId="9" fontId="0" fillId="44" borderId="20" xfId="93" applyNumberFormat="1" applyFont="1" applyFill="1" applyBorder="1" applyAlignment="1" applyProtection="1">
      <alignment horizontal="right" vertical="center" wrapText="1"/>
      <protection/>
    </xf>
    <xf numFmtId="3" fontId="0" fillId="47" borderId="20" xfId="0" applyNumberFormat="1" applyFont="1" applyFill="1" applyBorder="1" applyAlignment="1">
      <alignment horizontal="right" vertical="center"/>
    </xf>
    <xf numFmtId="9" fontId="0" fillId="49" borderId="20" xfId="93" applyNumberFormat="1" applyFont="1" applyFill="1" applyBorder="1" applyAlignment="1" applyProtection="1">
      <alignment horizontal="right" vertical="center" wrapText="1"/>
      <protection/>
    </xf>
    <xf numFmtId="172" fontId="4" fillId="51" borderId="20" xfId="93" applyNumberFormat="1" applyFont="1" applyFill="1" applyBorder="1" applyAlignment="1" applyProtection="1">
      <alignment horizontal="right" vertical="center" wrapText="1"/>
      <protection/>
    </xf>
    <xf numFmtId="9" fontId="4" fillId="38" borderId="20" xfId="93" applyNumberFormat="1" applyFont="1" applyFill="1" applyBorder="1" applyAlignment="1" applyProtection="1">
      <alignment vertical="center" wrapText="1"/>
      <protection/>
    </xf>
    <xf numFmtId="9" fontId="0" fillId="44" borderId="20" xfId="93" applyNumberFormat="1" applyFont="1" applyFill="1" applyBorder="1" applyAlignment="1" applyProtection="1">
      <alignment vertical="center" wrapText="1"/>
      <protection/>
    </xf>
    <xf numFmtId="3" fontId="0" fillId="50" borderId="20" xfId="0" applyNumberFormat="1" applyFont="1" applyFill="1" applyBorder="1" applyAlignment="1" applyProtection="1">
      <alignment horizontal="right" vertical="center"/>
      <protection/>
    </xf>
    <xf numFmtId="174" fontId="0" fillId="50" borderId="20" xfId="0" applyNumberFormat="1" applyFont="1" applyFill="1" applyBorder="1" applyAlignment="1" applyProtection="1">
      <alignment horizontal="right"/>
      <protection/>
    </xf>
    <xf numFmtId="172" fontId="0" fillId="0" borderId="20" xfId="93" applyNumberFormat="1" applyFont="1" applyFill="1" applyBorder="1" applyAlignment="1" applyProtection="1">
      <alignment vertical="center" wrapText="1"/>
      <protection/>
    </xf>
    <xf numFmtId="3" fontId="0" fillId="47" borderId="20" xfId="0" applyNumberFormat="1" applyFont="1" applyFill="1" applyBorder="1" applyAlignment="1" applyProtection="1">
      <alignment vertical="center"/>
      <protection/>
    </xf>
    <xf numFmtId="3" fontId="0" fillId="47" borderId="20" xfId="146" applyNumberFormat="1" applyFont="1" applyFill="1" applyBorder="1" applyAlignment="1" applyProtection="1">
      <alignment vertical="center"/>
      <protection/>
    </xf>
    <xf numFmtId="3" fontId="0" fillId="47" borderId="20" xfId="0" applyNumberFormat="1" applyFont="1" applyFill="1" applyBorder="1" applyAlignment="1">
      <alignment/>
    </xf>
    <xf numFmtId="172" fontId="0" fillId="0" borderId="20" xfId="93" applyNumberFormat="1" applyFont="1" applyFill="1" applyBorder="1" applyAlignment="1" applyProtection="1">
      <alignment vertical="center" wrapText="1"/>
      <protection/>
    </xf>
    <xf numFmtId="0" fontId="0" fillId="0" borderId="20" xfId="0" applyNumberFormat="1" applyFont="1" applyFill="1" applyBorder="1" applyAlignment="1" applyProtection="1">
      <alignment vertical="center"/>
      <protection/>
    </xf>
    <xf numFmtId="0" fontId="1" fillId="0" borderId="20" xfId="0" applyNumberFormat="1" applyFont="1" applyFill="1" applyBorder="1" applyAlignment="1" applyProtection="1">
      <alignment vertical="center"/>
      <protection/>
    </xf>
    <xf numFmtId="3" fontId="0" fillId="0" borderId="20" xfId="0" applyNumberFormat="1" applyFont="1" applyFill="1" applyBorder="1" applyAlignment="1" applyProtection="1">
      <alignment vertical="center"/>
      <protection/>
    </xf>
    <xf numFmtId="0" fontId="0" fillId="50" borderId="20" xfId="0" applyNumberFormat="1" applyFont="1" applyFill="1" applyBorder="1" applyAlignment="1" applyProtection="1">
      <alignment vertical="center"/>
      <protection/>
    </xf>
    <xf numFmtId="172" fontId="13" fillId="44" borderId="20" xfId="93" applyNumberFormat="1" applyFont="1" applyFill="1" applyBorder="1" applyAlignment="1" applyProtection="1">
      <alignment horizontal="center" vertical="center"/>
      <protection/>
    </xf>
    <xf numFmtId="172" fontId="13" fillId="48" borderId="26" xfId="93" applyNumberFormat="1" applyFont="1" applyFill="1" applyBorder="1" applyAlignment="1" applyProtection="1">
      <alignment horizontal="left" vertical="center" wrapText="1"/>
      <protection locked="0"/>
    </xf>
    <xf numFmtId="0" fontId="25" fillId="47" borderId="20" xfId="0" applyFont="1" applyFill="1" applyBorder="1" applyAlignment="1" applyProtection="1">
      <alignment vertical="center"/>
      <protection locked="0"/>
    </xf>
    <xf numFmtId="9" fontId="25" fillId="44" borderId="20" xfId="146" applyNumberFormat="1" applyFont="1" applyFill="1" applyBorder="1" applyAlignment="1" applyProtection="1">
      <alignment vertical="center"/>
      <protection/>
    </xf>
    <xf numFmtId="3" fontId="25" fillId="0" borderId="20" xfId="0" applyNumberFormat="1" applyFont="1" applyFill="1" applyBorder="1" applyAlignment="1" applyProtection="1">
      <alignment horizontal="right" vertical="center"/>
      <protection/>
    </xf>
    <xf numFmtId="0" fontId="25" fillId="47" borderId="26" xfId="0" applyFont="1" applyFill="1" applyBorder="1" applyAlignment="1" applyProtection="1">
      <alignment vertical="center"/>
      <protection locked="0"/>
    </xf>
    <xf numFmtId="3" fontId="25" fillId="0" borderId="20" xfId="135" applyNumberFormat="1" applyFont="1" applyFill="1" applyBorder="1" applyAlignment="1" applyProtection="1">
      <alignment horizontal="right" vertical="center"/>
      <protection/>
    </xf>
    <xf numFmtId="172" fontId="13" fillId="38" borderId="20" xfId="93" applyNumberFormat="1" applyFont="1" applyFill="1" applyBorder="1" applyAlignment="1" applyProtection="1">
      <alignment horizontal="right" vertical="center"/>
      <protection/>
    </xf>
    <xf numFmtId="49" fontId="25" fillId="47" borderId="20" xfId="0" applyNumberFormat="1" applyFont="1" applyFill="1" applyBorder="1" applyAlignment="1" applyProtection="1">
      <alignment vertical="center"/>
      <protection locked="0"/>
    </xf>
    <xf numFmtId="3" fontId="25" fillId="47" borderId="20" xfId="147" applyNumberFormat="1" applyFont="1" applyFill="1" applyBorder="1" applyAlignment="1" applyProtection="1">
      <alignment horizontal="right" vertical="center"/>
      <protection locked="0"/>
    </xf>
    <xf numFmtId="49" fontId="25" fillId="47" borderId="20" xfId="0" applyNumberFormat="1" applyFont="1" applyFill="1" applyBorder="1" applyAlignment="1" applyProtection="1">
      <alignment horizontal="left" vertical="center"/>
      <protection locked="0"/>
    </xf>
    <xf numFmtId="3" fontId="2" fillId="47" borderId="20" xfId="0" applyNumberFormat="1" applyFont="1" applyFill="1" applyBorder="1" applyAlignment="1" applyProtection="1">
      <alignment horizontal="right" vertical="center"/>
      <protection/>
    </xf>
    <xf numFmtId="0" fontId="25" fillId="47" borderId="20" xfId="0" applyFont="1" applyFill="1" applyBorder="1" applyAlignment="1" applyProtection="1">
      <alignment vertical="center"/>
      <protection locked="0"/>
    </xf>
    <xf numFmtId="3" fontId="25" fillId="0" borderId="20" xfId="0" applyNumberFormat="1" applyFont="1" applyFill="1" applyBorder="1" applyAlignment="1" applyProtection="1">
      <alignment horizontal="right" vertical="center"/>
      <protection locked="0"/>
    </xf>
    <xf numFmtId="3" fontId="2" fillId="0" borderId="20" xfId="0" applyNumberFormat="1" applyFont="1" applyFill="1" applyBorder="1" applyAlignment="1" applyProtection="1">
      <alignment horizontal="right" vertical="center"/>
      <protection locked="0"/>
    </xf>
    <xf numFmtId="3" fontId="25" fillId="0" borderId="20" xfId="146" applyNumberFormat="1" applyFont="1" applyFill="1" applyBorder="1" applyAlignment="1" applyProtection="1">
      <alignment horizontal="right" vertical="center"/>
      <protection locked="0"/>
    </xf>
    <xf numFmtId="3" fontId="105" fillId="0" borderId="20" xfId="0" applyNumberFormat="1" applyFont="1" applyFill="1" applyBorder="1" applyAlignment="1" applyProtection="1">
      <alignment horizontal="right" vertical="center"/>
      <protection/>
    </xf>
    <xf numFmtId="172" fontId="13" fillId="51" borderId="20" xfId="93" applyNumberFormat="1" applyFont="1" applyFill="1" applyBorder="1" applyAlignment="1" applyProtection="1">
      <alignment horizontal="right" vertical="center"/>
      <protection/>
    </xf>
    <xf numFmtId="9" fontId="13" fillId="38" borderId="20" xfId="146" applyNumberFormat="1" applyFont="1" applyFill="1" applyBorder="1" applyAlignment="1" applyProtection="1">
      <alignment horizontal="right" vertical="center"/>
      <protection/>
    </xf>
    <xf numFmtId="9" fontId="25" fillId="44" borderId="20" xfId="146" applyNumberFormat="1" applyFont="1" applyFill="1" applyBorder="1" applyAlignment="1" applyProtection="1">
      <alignment horizontal="right" vertical="center"/>
      <protection/>
    </xf>
    <xf numFmtId="3" fontId="25" fillId="0" borderId="20" xfId="135" applyNumberFormat="1" applyFont="1" applyFill="1" applyBorder="1" applyAlignment="1" applyProtection="1">
      <alignment horizontal="right" vertical="center"/>
      <protection/>
    </xf>
    <xf numFmtId="3" fontId="25" fillId="47" borderId="20" xfId="0" applyNumberFormat="1" applyFont="1" applyFill="1" applyBorder="1" applyAlignment="1">
      <alignment horizontal="right"/>
    </xf>
    <xf numFmtId="3" fontId="2" fillId="47" borderId="20" xfId="146" applyNumberFormat="1" applyFont="1" applyFill="1" applyBorder="1" applyAlignment="1" applyProtection="1">
      <alignment horizontal="right" vertical="center"/>
      <protection/>
    </xf>
    <xf numFmtId="0" fontId="5" fillId="47" borderId="20" xfId="0" applyFont="1" applyFill="1" applyBorder="1" applyAlignment="1" applyProtection="1">
      <alignment vertical="center"/>
      <protection locked="0"/>
    </xf>
    <xf numFmtId="0" fontId="5" fillId="0" borderId="20" xfId="0" applyFont="1" applyFill="1" applyBorder="1" applyAlignment="1" applyProtection="1">
      <alignment vertical="center"/>
      <protection locked="0"/>
    </xf>
    <xf numFmtId="0" fontId="5" fillId="47" borderId="26" xfId="0" applyFont="1" applyFill="1" applyBorder="1" applyAlignment="1" applyProtection="1">
      <alignment vertical="center"/>
      <protection locked="0"/>
    </xf>
    <xf numFmtId="49" fontId="5" fillId="0" borderId="21" xfId="0" applyNumberFormat="1" applyFont="1" applyFill="1" applyBorder="1" applyAlignment="1" applyProtection="1">
      <alignment vertical="center"/>
      <protection locked="0"/>
    </xf>
    <xf numFmtId="49" fontId="5" fillId="47" borderId="20" xfId="137" applyNumberFormat="1" applyFont="1" applyFill="1" applyBorder="1" applyAlignment="1" applyProtection="1">
      <alignment vertical="center"/>
      <protection locked="0"/>
    </xf>
    <xf numFmtId="49" fontId="5" fillId="47" borderId="20" xfId="0" applyNumberFormat="1" applyFont="1" applyFill="1" applyBorder="1" applyAlignment="1" applyProtection="1">
      <alignment horizontal="left" vertical="center"/>
      <protection locked="0"/>
    </xf>
    <xf numFmtId="3" fontId="25" fillId="50" borderId="20" xfId="0" applyNumberFormat="1" applyFont="1" applyFill="1" applyBorder="1" applyAlignment="1" applyProtection="1">
      <alignment horizontal="right"/>
      <protection/>
    </xf>
    <xf numFmtId="172" fontId="25" fillId="0" borderId="20" xfId="93" applyNumberFormat="1" applyFont="1" applyFill="1" applyBorder="1" applyAlignment="1" applyProtection="1">
      <alignment horizontal="right" vertical="center"/>
      <protection/>
    </xf>
    <xf numFmtId="3" fontId="25" fillId="47" borderId="20" xfId="0" applyNumberFormat="1" applyFont="1" applyFill="1" applyBorder="1" applyAlignment="1" applyProtection="1">
      <alignment horizontal="right" vertical="center"/>
      <protection locked="0"/>
    </xf>
    <xf numFmtId="49" fontId="5" fillId="0" borderId="20" xfId="0" applyNumberFormat="1" applyFont="1" applyFill="1" applyBorder="1" applyAlignment="1" applyProtection="1">
      <alignment vertical="center"/>
      <protection/>
    </xf>
    <xf numFmtId="172" fontId="4" fillId="0" borderId="20" xfId="93" applyNumberFormat="1" applyFont="1" applyFill="1" applyBorder="1" applyAlignment="1" applyProtection="1">
      <alignment horizontal="right" vertical="center" wrapText="1"/>
      <protection/>
    </xf>
    <xf numFmtId="172" fontId="13" fillId="0" borderId="20" xfId="93" applyNumberFormat="1" applyFont="1" applyFill="1" applyBorder="1" applyAlignment="1" applyProtection="1">
      <alignment horizontal="right" vertical="center"/>
      <protection/>
    </xf>
    <xf numFmtId="172" fontId="27" fillId="51" borderId="20" xfId="93" applyNumberFormat="1" applyFont="1" applyFill="1" applyBorder="1" applyAlignment="1" applyProtection="1">
      <alignment horizontal="right" vertical="center"/>
      <protection/>
    </xf>
    <xf numFmtId="172" fontId="27" fillId="38" borderId="20" xfId="93" applyNumberFormat="1" applyFont="1" applyFill="1" applyBorder="1" applyAlignment="1" applyProtection="1">
      <alignment horizontal="right" vertical="center"/>
      <protection/>
    </xf>
    <xf numFmtId="9" fontId="27" fillId="38" borderId="20" xfId="146" applyNumberFormat="1" applyFont="1" applyFill="1" applyBorder="1" applyAlignment="1" applyProtection="1">
      <alignment horizontal="right" vertical="center"/>
      <protection/>
    </xf>
    <xf numFmtId="172" fontId="27" fillId="48" borderId="26" xfId="93" applyNumberFormat="1" applyFont="1" applyFill="1" applyBorder="1" applyAlignment="1" applyProtection="1">
      <alignment horizontal="left" vertical="center" wrapText="1"/>
      <protection locked="0"/>
    </xf>
    <xf numFmtId="49" fontId="9" fillId="0" borderId="0" xfId="0" applyNumberFormat="1" applyFont="1" applyFill="1" applyAlignment="1">
      <alignment/>
    </xf>
    <xf numFmtId="49" fontId="7" fillId="0" borderId="20" xfId="135" applyNumberFormat="1" applyFont="1" applyFill="1" applyBorder="1" applyAlignment="1">
      <alignment vertical="center" wrapText="1"/>
      <protection/>
    </xf>
    <xf numFmtId="172" fontId="25" fillId="50" borderId="26" xfId="93" applyNumberFormat="1" applyFont="1" applyFill="1" applyBorder="1" applyAlignment="1" applyProtection="1">
      <alignment horizontal="left" vertical="center" wrapText="1"/>
      <protection locked="0"/>
    </xf>
    <xf numFmtId="172" fontId="25" fillId="50" borderId="20" xfId="93" applyNumberFormat="1" applyFont="1" applyFill="1" applyBorder="1" applyAlignment="1" applyProtection="1">
      <alignment horizontal="center" vertical="center"/>
      <protection locked="0"/>
    </xf>
    <xf numFmtId="49" fontId="0" fillId="0" borderId="0" xfId="0" applyNumberFormat="1" applyFont="1" applyFill="1" applyBorder="1" applyAlignment="1">
      <alignment horizontal="center" wrapText="1"/>
    </xf>
    <xf numFmtId="49" fontId="8" fillId="0" borderId="26" xfId="0" applyNumberFormat="1" applyFont="1" applyFill="1" applyBorder="1" applyAlignment="1">
      <alignment horizontal="center" vertical="center" wrapText="1"/>
    </xf>
    <xf numFmtId="49" fontId="8" fillId="0" borderId="25" xfId="0" applyNumberFormat="1" applyFont="1" applyFill="1" applyBorder="1" applyAlignment="1">
      <alignment horizontal="center" vertical="center" wrapText="1"/>
    </xf>
    <xf numFmtId="49" fontId="4" fillId="0" borderId="0" xfId="0" applyNumberFormat="1" applyFont="1" applyFill="1" applyAlignment="1">
      <alignment horizontal="center" wrapText="1"/>
    </xf>
    <xf numFmtId="49" fontId="8" fillId="0" borderId="21" xfId="0" applyNumberFormat="1" applyFont="1" applyFill="1" applyBorder="1" applyAlignment="1">
      <alignment horizontal="center" vertical="center" wrapText="1"/>
    </xf>
    <xf numFmtId="0" fontId="5" fillId="0" borderId="40"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4" fillId="0" borderId="0" xfId="0" applyNumberFormat="1" applyFont="1" applyFill="1" applyAlignment="1">
      <alignment horizontal="left" wrapText="1"/>
    </xf>
    <xf numFmtId="49" fontId="7" fillId="0" borderId="2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8" fillId="0" borderId="26" xfId="0" applyNumberFormat="1" applyFont="1" applyFill="1" applyBorder="1" applyAlignment="1">
      <alignment horizontal="center"/>
    </xf>
    <xf numFmtId="49" fontId="8" fillId="0" borderId="25" xfId="0" applyNumberFormat="1" applyFont="1" applyFill="1" applyBorder="1" applyAlignment="1">
      <alignment horizontal="center"/>
    </xf>
    <xf numFmtId="49" fontId="16" fillId="0" borderId="0" xfId="0" applyNumberFormat="1" applyFont="1" applyFill="1" applyBorder="1" applyAlignment="1">
      <alignment horizontal="center" wrapText="1"/>
    </xf>
    <xf numFmtId="49" fontId="14" fillId="0" borderId="0" xfId="0" applyNumberFormat="1" applyFont="1" applyFill="1" applyAlignment="1">
      <alignment/>
    </xf>
    <xf numFmtId="49" fontId="16" fillId="0" borderId="19" xfId="0" applyNumberFormat="1" applyFont="1" applyFill="1" applyBorder="1" applyAlignment="1">
      <alignment horizontal="center"/>
    </xf>
    <xf numFmtId="49" fontId="15" fillId="0" borderId="0" xfId="0" applyNumberFormat="1" applyFont="1" applyFill="1" applyBorder="1" applyAlignment="1">
      <alignment horizontal="center"/>
    </xf>
    <xf numFmtId="49" fontId="19" fillId="0" borderId="0" xfId="0" applyNumberFormat="1" applyFont="1" applyFill="1" applyAlignment="1">
      <alignment horizontal="center"/>
    </xf>
    <xf numFmtId="0" fontId="8" fillId="0" borderId="35" xfId="0" applyNumberFormat="1" applyFont="1" applyFill="1" applyBorder="1" applyAlignment="1">
      <alignment horizontal="center" vertical="center" wrapText="1"/>
    </xf>
    <xf numFmtId="0" fontId="8" fillId="0" borderId="36"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0" fontId="8" fillId="0" borderId="43" xfId="0" applyNumberFormat="1" applyFont="1" applyFill="1" applyBorder="1" applyAlignment="1">
      <alignment horizontal="center" vertical="center" wrapText="1"/>
    </xf>
    <xf numFmtId="49" fontId="8" fillId="0" borderId="26" xfId="0" applyNumberFormat="1" applyFont="1" applyFill="1" applyBorder="1" applyAlignment="1">
      <alignment horizontal="center" vertical="distributed" wrapText="1"/>
    </xf>
    <xf numFmtId="0" fontId="5" fillId="0" borderId="25" xfId="0" applyFont="1" applyFill="1" applyBorder="1" applyAlignment="1">
      <alignment horizontal="center" vertical="distributed"/>
    </xf>
    <xf numFmtId="49" fontId="8" fillId="0" borderId="42" xfId="0" applyNumberFormat="1" applyFont="1" applyFill="1" applyBorder="1" applyAlignment="1">
      <alignment horizontal="center" vertical="center" wrapText="1"/>
    </xf>
    <xf numFmtId="0" fontId="26" fillId="0" borderId="0" xfId="136" applyFont="1" applyAlignment="1">
      <alignment horizontal="center"/>
      <protection/>
    </xf>
    <xf numFmtId="49" fontId="26" fillId="47" borderId="0" xfId="136" applyNumberFormat="1" applyFont="1" applyFill="1" applyAlignment="1">
      <alignment horizontal="center"/>
      <protection/>
    </xf>
    <xf numFmtId="49" fontId="26" fillId="0" borderId="0" xfId="136" applyNumberFormat="1" applyFont="1" applyBorder="1" applyAlignment="1">
      <alignment horizontal="center" wrapText="1"/>
      <protection/>
    </xf>
    <xf numFmtId="49" fontId="8" fillId="0" borderId="26" xfId="136" applyNumberFormat="1" applyFont="1" applyFill="1" applyBorder="1" applyAlignment="1">
      <alignment horizontal="center" vertical="center" wrapText="1"/>
      <protection/>
    </xf>
    <xf numFmtId="49" fontId="8" fillId="0" borderId="25" xfId="136" applyNumberFormat="1" applyFont="1" applyFill="1" applyBorder="1" applyAlignment="1">
      <alignment horizontal="center" vertical="center" wrapText="1"/>
      <protection/>
    </xf>
    <xf numFmtId="49" fontId="29" fillId="0" borderId="25" xfId="136" applyNumberFormat="1" applyFont="1" applyFill="1" applyBorder="1" applyAlignment="1">
      <alignment horizontal="center" vertical="center" wrapText="1"/>
      <protection/>
    </xf>
    <xf numFmtId="49" fontId="30" fillId="0" borderId="0" xfId="136" applyNumberFormat="1" applyFont="1" applyAlignment="1">
      <alignment horizontal="center" wrapText="1"/>
      <protection/>
    </xf>
    <xf numFmtId="49" fontId="26" fillId="0" borderId="0" xfId="136" applyNumberFormat="1" applyFont="1" applyAlignment="1">
      <alignment horizontal="center"/>
      <protection/>
    </xf>
    <xf numFmtId="49" fontId="8" fillId="44" borderId="26" xfId="136" applyNumberFormat="1" applyFont="1" applyFill="1" applyBorder="1" applyAlignment="1">
      <alignment horizontal="center" vertical="center"/>
      <protection/>
    </xf>
    <xf numFmtId="49" fontId="8" fillId="44" borderId="25" xfId="136" applyNumberFormat="1" applyFont="1" applyFill="1" applyBorder="1" applyAlignment="1">
      <alignment horizontal="center" vertical="center"/>
      <protection/>
    </xf>
    <xf numFmtId="49" fontId="32" fillId="0" borderId="0" xfId="136" applyNumberFormat="1" applyFont="1" applyBorder="1" applyAlignment="1">
      <alignment horizontal="center" wrapText="1"/>
      <protection/>
    </xf>
    <xf numFmtId="0" fontId="56" fillId="3" borderId="26" xfId="136" applyNumberFormat="1" applyFont="1" applyFill="1" applyBorder="1" applyAlignment="1">
      <alignment horizontal="center" vertical="center" wrapText="1"/>
      <protection/>
    </xf>
    <xf numFmtId="0" fontId="56" fillId="3" borderId="25" xfId="136" applyNumberFormat="1" applyFont="1" applyFill="1" applyBorder="1" applyAlignment="1">
      <alignment horizontal="center" vertical="center" wrapText="1"/>
      <protection/>
    </xf>
    <xf numFmtId="0" fontId="57" fillId="3" borderId="26" xfId="136" applyNumberFormat="1" applyFont="1" applyFill="1" applyBorder="1" applyAlignment="1">
      <alignment horizontal="center" vertical="center" wrapText="1"/>
      <protection/>
    </xf>
    <xf numFmtId="0" fontId="57" fillId="3" borderId="25" xfId="136" applyNumberFormat="1" applyFont="1" applyFill="1" applyBorder="1" applyAlignment="1">
      <alignment horizontal="center" vertical="center" wrapText="1"/>
      <protection/>
    </xf>
    <xf numFmtId="0" fontId="17" fillId="0" borderId="20" xfId="136" applyNumberFormat="1" applyFont="1" applyBorder="1" applyAlignment="1">
      <alignment horizontal="center" vertical="center" wrapText="1"/>
      <protection/>
    </xf>
    <xf numFmtId="0" fontId="8" fillId="0" borderId="35" xfId="136" applyNumberFormat="1" applyFont="1" applyBorder="1" applyAlignment="1">
      <alignment horizontal="center" vertical="center" wrapText="1"/>
      <protection/>
    </xf>
    <xf numFmtId="0" fontId="8" fillId="0" borderId="36" xfId="136" applyNumberFormat="1" applyFont="1" applyBorder="1" applyAlignment="1">
      <alignment horizontal="center" vertical="center" wrapText="1"/>
      <protection/>
    </xf>
    <xf numFmtId="0" fontId="8" fillId="0" borderId="24" xfId="136" applyNumberFormat="1" applyFont="1" applyBorder="1" applyAlignment="1">
      <alignment horizontal="center" vertical="center" wrapText="1"/>
      <protection/>
    </xf>
    <xf numFmtId="0" fontId="8" fillId="0" borderId="43" xfId="136" applyNumberFormat="1" applyFont="1" applyBorder="1" applyAlignment="1">
      <alignment horizontal="center" vertical="center" wrapText="1"/>
      <protection/>
    </xf>
    <xf numFmtId="49" fontId="8" fillId="0" borderId="26" xfId="136" applyNumberFormat="1" applyFont="1" applyBorder="1" applyAlignment="1">
      <alignment horizontal="center" vertical="center" wrapText="1"/>
      <protection/>
    </xf>
    <xf numFmtId="49" fontId="8" fillId="0" borderId="42" xfId="136" applyNumberFormat="1" applyFont="1" applyBorder="1" applyAlignment="1">
      <alignment horizontal="center" vertical="center" wrapText="1"/>
      <protection/>
    </xf>
    <xf numFmtId="49" fontId="8" fillId="0" borderId="25" xfId="136" applyNumberFormat="1" applyFont="1" applyBorder="1" applyAlignment="1">
      <alignment horizontal="center" vertical="center" wrapText="1"/>
      <protection/>
    </xf>
    <xf numFmtId="49" fontId="19" fillId="0" borderId="22" xfId="136" applyNumberFormat="1" applyFont="1" applyFill="1" applyBorder="1" applyAlignment="1">
      <alignment horizontal="center" vertical="center"/>
      <protection/>
    </xf>
    <xf numFmtId="49" fontId="8" fillId="0" borderId="20" xfId="136" applyNumberFormat="1" applyFont="1" applyFill="1" applyBorder="1" applyAlignment="1">
      <alignment horizontal="center" vertical="center" wrapText="1"/>
      <protection/>
    </xf>
    <xf numFmtId="49" fontId="19" fillId="0" borderId="0" xfId="136" applyNumberFormat="1" applyFont="1" applyAlignment="1">
      <alignment horizontal="left"/>
      <protection/>
    </xf>
    <xf numFmtId="49" fontId="15" fillId="47" borderId="0" xfId="136" applyNumberFormat="1" applyFont="1" applyFill="1" applyAlignment="1">
      <alignment horizontal="center" vertical="center" wrapText="1"/>
      <protection/>
    </xf>
    <xf numFmtId="49" fontId="4" fillId="0" borderId="0" xfId="136" applyNumberFormat="1" applyFont="1" applyAlignment="1">
      <alignment horizontal="left"/>
      <protection/>
    </xf>
    <xf numFmtId="49" fontId="34" fillId="0" borderId="0" xfId="136" applyNumberFormat="1" applyFont="1" applyAlignment="1">
      <alignment horizontal="center"/>
      <protection/>
    </xf>
    <xf numFmtId="49" fontId="0" fillId="0" borderId="0" xfId="136" applyNumberFormat="1" applyFont="1" applyAlignment="1">
      <alignment horizontal="left"/>
      <protection/>
    </xf>
    <xf numFmtId="49" fontId="4" fillId="0" borderId="0" xfId="136" applyNumberFormat="1" applyFont="1" applyBorder="1" applyAlignment="1">
      <alignment horizontal="left" wrapText="1"/>
      <protection/>
    </xf>
    <xf numFmtId="49" fontId="0" fillId="3" borderId="35" xfId="136" applyNumberFormat="1" applyFont="1" applyFill="1" applyBorder="1" applyAlignment="1">
      <alignment horizontal="center"/>
      <protection/>
    </xf>
    <xf numFmtId="49" fontId="0" fillId="3" borderId="19" xfId="136" applyNumberFormat="1" applyFont="1" applyFill="1" applyBorder="1" applyAlignment="1">
      <alignment horizontal="center"/>
      <protection/>
    </xf>
    <xf numFmtId="49" fontId="0" fillId="3" borderId="36" xfId="136" applyNumberFormat="1" applyFont="1" applyFill="1" applyBorder="1" applyAlignment="1">
      <alignment horizontal="center"/>
      <protection/>
    </xf>
    <xf numFmtId="3" fontId="35" fillId="47" borderId="40" xfId="136" applyNumberFormat="1" applyFont="1" applyFill="1" applyBorder="1" applyAlignment="1" applyProtection="1">
      <alignment horizontal="center" vertical="center" wrapText="1"/>
      <protection/>
    </xf>
    <xf numFmtId="3" fontId="35" fillId="47" borderId="23" xfId="136" applyNumberFormat="1" applyFont="1" applyFill="1" applyBorder="1" applyAlignment="1" applyProtection="1">
      <alignment horizontal="center" vertical="center" wrapText="1"/>
      <protection/>
    </xf>
    <xf numFmtId="49" fontId="8" fillId="0" borderId="20" xfId="136" applyNumberFormat="1" applyFont="1" applyFill="1" applyBorder="1" applyAlignment="1" applyProtection="1">
      <alignment horizontal="center" vertical="center" wrapText="1"/>
      <protection/>
    </xf>
    <xf numFmtId="3" fontId="8" fillId="47" borderId="21" xfId="136" applyNumberFormat="1" applyFont="1" applyFill="1" applyBorder="1" applyAlignment="1" applyProtection="1">
      <alignment horizontal="center" vertical="center" wrapText="1"/>
      <protection/>
    </xf>
    <xf numFmtId="3" fontId="8" fillId="47" borderId="23" xfId="136" applyNumberFormat="1" applyFont="1" applyFill="1" applyBorder="1" applyAlignment="1" applyProtection="1">
      <alignment horizontal="center" vertical="center" wrapText="1"/>
      <protection/>
    </xf>
    <xf numFmtId="49" fontId="66" fillId="0" borderId="0" xfId="136" applyNumberFormat="1" applyFont="1" applyBorder="1" applyAlignment="1">
      <alignment horizontal="center" wrapText="1"/>
      <protection/>
    </xf>
    <xf numFmtId="49" fontId="41" fillId="0" borderId="0" xfId="136" applyNumberFormat="1" applyFont="1" applyBorder="1" applyAlignment="1">
      <alignment horizontal="center" wrapText="1"/>
      <protection/>
    </xf>
    <xf numFmtId="49" fontId="0" fillId="0" borderId="0" xfId="136" applyNumberFormat="1" applyFont="1" applyBorder="1" applyAlignment="1">
      <alignment horizontal="left" wrapText="1"/>
      <protection/>
    </xf>
    <xf numFmtId="49" fontId="16" fillId="0" borderId="0" xfId="136" applyNumberFormat="1" applyFont="1" applyFill="1" applyBorder="1" applyAlignment="1">
      <alignment horizontal="center" vertical="center" wrapText="1"/>
      <protection/>
    </xf>
    <xf numFmtId="49" fontId="14" fillId="0" borderId="0" xfId="136" applyNumberFormat="1" applyFont="1" applyFill="1" applyAlignment="1">
      <alignment horizontal="left" wrapText="1"/>
      <protection/>
    </xf>
    <xf numFmtId="49" fontId="14" fillId="0" borderId="0" xfId="136" applyNumberFormat="1" applyFont="1" applyFill="1" applyAlignment="1">
      <alignment horizontal="center" wrapText="1"/>
      <protection/>
    </xf>
    <xf numFmtId="0" fontId="4" fillId="0" borderId="0" xfId="136" applyFont="1" applyAlignment="1">
      <alignment horizontal="center"/>
      <protection/>
    </xf>
    <xf numFmtId="49" fontId="4" fillId="47" borderId="0" xfId="136" applyNumberFormat="1" applyFont="1" applyFill="1" applyAlignment="1">
      <alignment horizontal="center"/>
      <protection/>
    </xf>
    <xf numFmtId="49" fontId="24" fillId="0" borderId="0" xfId="136" applyNumberFormat="1" applyFont="1" applyFill="1" applyBorder="1" applyAlignment="1">
      <alignment horizontal="center" wrapText="1"/>
      <protection/>
    </xf>
    <xf numFmtId="49" fontId="16" fillId="0" borderId="0" xfId="136" applyNumberFormat="1" applyFont="1" applyFill="1" applyBorder="1" applyAlignment="1">
      <alignment horizontal="center" wrapText="1"/>
      <protection/>
    </xf>
    <xf numFmtId="49" fontId="72" fillId="0" borderId="0" xfId="136" applyNumberFormat="1" applyFont="1" applyFill="1" applyAlignment="1">
      <alignment horizontal="center"/>
      <protection/>
    </xf>
    <xf numFmtId="49" fontId="19" fillId="0" borderId="0" xfId="136" applyNumberFormat="1" applyFont="1" applyFill="1" applyAlignment="1">
      <alignment horizontal="center"/>
      <protection/>
    </xf>
    <xf numFmtId="49" fontId="0" fillId="0" borderId="0" xfId="136" applyNumberFormat="1" applyFont="1" applyFill="1" applyBorder="1" applyAlignment="1">
      <alignment horizontal="left"/>
      <protection/>
    </xf>
    <xf numFmtId="49" fontId="4" fillId="0" borderId="0" xfId="136" applyNumberFormat="1" applyFont="1" applyFill="1" applyBorder="1" applyAlignment="1">
      <alignment horizontal="left"/>
      <protection/>
    </xf>
    <xf numFmtId="49" fontId="4"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7" fillId="0" borderId="20" xfId="136" applyNumberFormat="1" applyFont="1" applyFill="1" applyBorder="1" applyAlignment="1">
      <alignment horizontal="center" vertical="center" wrapText="1"/>
      <protection/>
    </xf>
    <xf numFmtId="49" fontId="7" fillId="0" borderId="22" xfId="136" applyNumberFormat="1" applyFont="1" applyFill="1" applyBorder="1" applyAlignment="1">
      <alignment horizontal="center" vertical="center" wrapText="1"/>
      <protection/>
    </xf>
    <xf numFmtId="49" fontId="7" fillId="0" borderId="42" xfId="136" applyNumberFormat="1" applyFont="1" applyFill="1" applyBorder="1" applyAlignment="1">
      <alignment horizontal="center" vertical="center" wrapText="1"/>
      <protection/>
    </xf>
    <xf numFmtId="49" fontId="7" fillId="0" borderId="25" xfId="136" applyNumberFormat="1" applyFont="1" applyFill="1" applyBorder="1" applyAlignment="1">
      <alignment horizontal="center" vertical="center" wrapText="1"/>
      <protection/>
    </xf>
    <xf numFmtId="49" fontId="69" fillId="3" borderId="26" xfId="136" applyNumberFormat="1" applyFont="1" applyFill="1" applyBorder="1" applyAlignment="1">
      <alignment horizontal="center" vertical="center" wrapText="1"/>
      <protection/>
    </xf>
    <xf numFmtId="49" fontId="69" fillId="3" borderId="25" xfId="136" applyNumberFormat="1" applyFont="1" applyFill="1" applyBorder="1" applyAlignment="1">
      <alignment horizontal="center" vertical="center" wrapText="1"/>
      <protection/>
    </xf>
    <xf numFmtId="49" fontId="4" fillId="0" borderId="20" xfId="136" applyNumberFormat="1" applyFont="1" applyFill="1" applyBorder="1" applyAlignment="1">
      <alignment horizontal="center"/>
      <protection/>
    </xf>
    <xf numFmtId="49" fontId="8" fillId="44" borderId="26" xfId="136" applyNumberFormat="1" applyFont="1" applyFill="1" applyBorder="1" applyAlignment="1">
      <alignment horizontal="center"/>
      <protection/>
    </xf>
    <xf numFmtId="49" fontId="8" fillId="44" borderId="25" xfId="136" applyNumberFormat="1" applyFont="1" applyFill="1" applyBorder="1" applyAlignment="1">
      <alignment horizontal="center"/>
      <protection/>
    </xf>
    <xf numFmtId="49" fontId="22" fillId="0" borderId="26" xfId="136" applyNumberFormat="1" applyFont="1" applyFill="1" applyBorder="1" applyAlignment="1">
      <alignment horizontal="center" vertical="center" wrapText="1"/>
      <protection/>
    </xf>
    <xf numFmtId="49" fontId="22" fillId="0" borderId="25" xfId="136" applyNumberFormat="1" applyFont="1" applyFill="1" applyBorder="1" applyAlignment="1">
      <alignment horizontal="center" vertical="center" wrapText="1"/>
      <protection/>
    </xf>
    <xf numFmtId="0" fontId="7" fillId="0" borderId="35" xfId="136" applyNumberFormat="1" applyFont="1" applyFill="1" applyBorder="1" applyAlignment="1">
      <alignment horizontal="center" vertical="center" wrapText="1"/>
      <protection/>
    </xf>
    <xf numFmtId="0" fontId="7" fillId="0" borderId="36" xfId="136" applyNumberFormat="1" applyFont="1" applyFill="1" applyBorder="1" applyAlignment="1">
      <alignment horizontal="center" vertical="center" wrapText="1"/>
      <protection/>
    </xf>
    <xf numFmtId="0" fontId="7" fillId="0" borderId="24" xfId="136" applyNumberFormat="1" applyFont="1" applyFill="1" applyBorder="1" applyAlignment="1">
      <alignment horizontal="center" vertical="center" wrapText="1"/>
      <protection/>
    </xf>
    <xf numFmtId="0" fontId="7" fillId="0" borderId="43" xfId="136" applyNumberFormat="1" applyFont="1" applyFill="1" applyBorder="1" applyAlignment="1">
      <alignment horizontal="center" vertical="center" wrapText="1"/>
      <protection/>
    </xf>
    <xf numFmtId="0" fontId="7" fillId="0" borderId="27" xfId="136" applyNumberFormat="1" applyFont="1" applyFill="1" applyBorder="1" applyAlignment="1">
      <alignment horizontal="center" vertical="center" wrapText="1"/>
      <protection/>
    </xf>
    <xf numFmtId="0" fontId="7" fillId="0" borderId="37" xfId="136" applyNumberFormat="1" applyFont="1" applyFill="1" applyBorder="1" applyAlignment="1">
      <alignment horizontal="center" vertical="center" wrapText="1"/>
      <protection/>
    </xf>
    <xf numFmtId="49" fontId="7" fillId="0" borderId="26" xfId="136" applyNumberFormat="1" applyFont="1" applyFill="1" applyBorder="1" applyAlignment="1">
      <alignment horizontal="center" vertical="center" wrapText="1"/>
      <protection/>
    </xf>
    <xf numFmtId="49" fontId="7" fillId="0" borderId="40" xfId="136" applyNumberFormat="1" applyFont="1" applyFill="1" applyBorder="1" applyAlignment="1">
      <alignment horizontal="center" vertical="center" wrapText="1"/>
      <protection/>
    </xf>
    <xf numFmtId="49" fontId="7" fillId="0" borderId="23" xfId="136" applyNumberFormat="1" applyFont="1" applyFill="1" applyBorder="1" applyAlignment="1">
      <alignment horizontal="center" vertical="center" wrapText="1"/>
      <protection/>
    </xf>
    <xf numFmtId="49" fontId="68" fillId="3" borderId="26" xfId="136" applyNumberFormat="1" applyFont="1" applyFill="1" applyBorder="1" applyAlignment="1">
      <alignment horizontal="center" vertical="center" wrapText="1"/>
      <protection/>
    </xf>
    <xf numFmtId="49" fontId="68" fillId="3" borderId="25" xfId="136" applyNumberFormat="1" applyFont="1" applyFill="1" applyBorder="1" applyAlignment="1">
      <alignment horizontal="center" vertical="center" wrapText="1"/>
      <protection/>
    </xf>
    <xf numFmtId="49" fontId="4" fillId="0" borderId="0" xfId="136" applyNumberFormat="1" applyFont="1" applyFill="1" applyAlignment="1">
      <alignment horizontal="left"/>
      <protection/>
    </xf>
    <xf numFmtId="49" fontId="19"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4" fillId="0" borderId="0" xfId="136" applyNumberFormat="1" applyFont="1" applyFill="1" applyAlignment="1">
      <alignment horizontal="center" vertical="top" wrapText="1"/>
      <protection/>
    </xf>
    <xf numFmtId="49" fontId="4" fillId="0" borderId="0" xfId="136" applyNumberFormat="1" applyFont="1" applyAlignment="1">
      <alignment horizontal="left" wrapText="1"/>
      <protection/>
    </xf>
    <xf numFmtId="49" fontId="8" fillId="0" borderId="35" xfId="136" applyNumberFormat="1" applyFont="1" applyFill="1" applyBorder="1" applyAlignment="1">
      <alignment horizontal="center" vertical="center" wrapText="1"/>
      <protection/>
    </xf>
    <xf numFmtId="49" fontId="8" fillId="0" borderId="36" xfId="136" applyNumberFormat="1" applyFont="1" applyFill="1" applyBorder="1" applyAlignment="1">
      <alignment horizontal="center" vertical="center" wrapText="1"/>
      <protection/>
    </xf>
    <xf numFmtId="49" fontId="8" fillId="0" borderId="24" xfId="136" applyNumberFormat="1" applyFont="1" applyFill="1" applyBorder="1" applyAlignment="1">
      <alignment horizontal="center" vertical="center" wrapText="1"/>
      <protection/>
    </xf>
    <xf numFmtId="49" fontId="8" fillId="0" borderId="43" xfId="136" applyNumberFormat="1" applyFont="1" applyFill="1" applyBorder="1" applyAlignment="1">
      <alignment horizontal="center" vertical="center" wrapText="1"/>
      <protection/>
    </xf>
    <xf numFmtId="49" fontId="8" fillId="0" borderId="27" xfId="136" applyNumberFormat="1" applyFont="1" applyFill="1" applyBorder="1" applyAlignment="1">
      <alignment horizontal="center" vertical="center" wrapText="1"/>
      <protection/>
    </xf>
    <xf numFmtId="49" fontId="8" fillId="0" borderId="37" xfId="136" applyNumberFormat="1" applyFont="1" applyFill="1" applyBorder="1" applyAlignment="1">
      <alignment horizontal="center" vertical="center" wrapText="1"/>
      <protection/>
    </xf>
    <xf numFmtId="49" fontId="56" fillId="3" borderId="26" xfId="136" applyNumberFormat="1" applyFont="1" applyFill="1" applyBorder="1" applyAlignment="1">
      <alignment horizontal="center" wrapText="1"/>
      <protection/>
    </xf>
    <xf numFmtId="49" fontId="56" fillId="3" borderId="25" xfId="136" applyNumberFormat="1" applyFont="1" applyFill="1" applyBorder="1" applyAlignment="1">
      <alignment horizontal="center" wrapText="1"/>
      <protection/>
    </xf>
    <xf numFmtId="49" fontId="32" fillId="0" borderId="0" xfId="136" applyNumberFormat="1" applyFont="1" applyBorder="1" applyAlignment="1">
      <alignment horizontal="center"/>
      <protection/>
    </xf>
    <xf numFmtId="49" fontId="26" fillId="0" borderId="0" xfId="136" applyNumberFormat="1" applyFont="1" applyBorder="1" applyAlignment="1">
      <alignment horizontal="center"/>
      <protection/>
    </xf>
    <xf numFmtId="49" fontId="19" fillId="0" borderId="22" xfId="136" applyNumberFormat="1" applyFont="1" applyBorder="1" applyAlignment="1">
      <alignment horizontal="left"/>
      <protection/>
    </xf>
    <xf numFmtId="49" fontId="19" fillId="0" borderId="0" xfId="136" applyNumberFormat="1" applyFont="1" applyAlignment="1">
      <alignment horizontal="center"/>
      <protection/>
    </xf>
    <xf numFmtId="49" fontId="19" fillId="0" borderId="0" xfId="136" applyNumberFormat="1" applyFont="1" applyBorder="1" applyAlignment="1">
      <alignment horizontal="left"/>
      <protection/>
    </xf>
    <xf numFmtId="49" fontId="14" fillId="0" borderId="0" xfId="136" applyNumberFormat="1" applyFont="1" applyBorder="1" applyAlignment="1">
      <alignment wrapText="1"/>
      <protection/>
    </xf>
    <xf numFmtId="49" fontId="14" fillId="0" borderId="0" xfId="136" applyNumberFormat="1" applyFont="1" applyBorder="1" applyAlignment="1">
      <alignment horizontal="center" wrapText="1"/>
      <protection/>
    </xf>
    <xf numFmtId="49" fontId="8" fillId="44" borderId="26" xfId="136" applyNumberFormat="1" applyFont="1" applyFill="1" applyBorder="1" applyAlignment="1">
      <alignment horizontal="center" vertical="center" wrapText="1"/>
      <protection/>
    </xf>
    <xf numFmtId="49" fontId="8" fillId="44" borderId="25" xfId="136" applyNumberFormat="1" applyFont="1" applyFill="1" applyBorder="1" applyAlignment="1">
      <alignment horizontal="center" vertical="center" wrapText="1"/>
      <protection/>
    </xf>
    <xf numFmtId="49" fontId="17" fillId="0" borderId="26" xfId="136" applyNumberFormat="1" applyFont="1" applyBorder="1" applyAlignment="1">
      <alignment horizontal="center" wrapText="1"/>
      <protection/>
    </xf>
    <xf numFmtId="49" fontId="17" fillId="0" borderId="25" xfId="136" applyNumberFormat="1" applyFont="1" applyBorder="1" applyAlignment="1">
      <alignment horizontal="center" wrapText="1"/>
      <protection/>
    </xf>
    <xf numFmtId="49" fontId="30" fillId="0" borderId="0" xfId="136" applyNumberFormat="1" applyFont="1" applyBorder="1" applyAlignment="1">
      <alignment horizontal="center" wrapText="1"/>
      <protection/>
    </xf>
    <xf numFmtId="49" fontId="57" fillId="3" borderId="26" xfId="136" applyNumberFormat="1" applyFont="1" applyFill="1" applyBorder="1" applyAlignment="1">
      <alignment horizontal="center" wrapText="1"/>
      <protection/>
    </xf>
    <xf numFmtId="49" fontId="57" fillId="3" borderId="25" xfId="136" applyNumberFormat="1" applyFont="1" applyFill="1" applyBorder="1" applyAlignment="1">
      <alignment horizontal="center" wrapText="1"/>
      <protection/>
    </xf>
    <xf numFmtId="49" fontId="30" fillId="0" borderId="0" xfId="136" applyNumberFormat="1" applyFont="1" applyAlignment="1">
      <alignment horizontal="center"/>
      <protection/>
    </xf>
    <xf numFmtId="49" fontId="0" fillId="0" borderId="0" xfId="136" applyNumberFormat="1" applyFont="1" applyAlignment="1">
      <alignment/>
      <protection/>
    </xf>
    <xf numFmtId="49" fontId="15" fillId="0" borderId="0" xfId="136" applyNumberFormat="1" applyFont="1" applyAlignment="1">
      <alignment horizontal="center" wrapText="1"/>
      <protection/>
    </xf>
    <xf numFmtId="49" fontId="0" fillId="0" borderId="0" xfId="136" applyNumberFormat="1" applyFont="1" applyAlignment="1">
      <alignment horizontal="left" wrapText="1"/>
      <protection/>
    </xf>
    <xf numFmtId="49" fontId="21" fillId="0" borderId="20" xfId="136" applyNumberFormat="1" applyFont="1" applyFill="1" applyBorder="1" applyAlignment="1">
      <alignment horizontal="center" vertical="center" wrapText="1"/>
      <protection/>
    </xf>
    <xf numFmtId="49" fontId="4" fillId="0" borderId="20" xfId="136" applyNumberFormat="1" applyFont="1" applyBorder="1" applyAlignment="1">
      <alignment horizontal="center"/>
      <protection/>
    </xf>
    <xf numFmtId="49" fontId="4" fillId="0" borderId="20" xfId="136" applyNumberFormat="1" applyFont="1" applyFill="1" applyBorder="1" applyAlignment="1">
      <alignment horizontal="center" vertical="center" wrapText="1"/>
      <protection/>
    </xf>
    <xf numFmtId="49" fontId="77" fillId="4" borderId="21" xfId="139" applyNumberFormat="1" applyFont="1" applyFill="1" applyBorder="1" applyAlignment="1">
      <alignment horizontal="center" vertical="center" wrapText="1"/>
      <protection/>
    </xf>
    <xf numFmtId="49" fontId="77" fillId="4" borderId="40" xfId="139" applyNumberFormat="1" applyFont="1" applyFill="1" applyBorder="1" applyAlignment="1">
      <alignment horizontal="center" vertical="center" wrapText="1"/>
      <protection/>
    </xf>
    <xf numFmtId="49" fontId="77" fillId="4" borderId="23" xfId="139" applyNumberFormat="1" applyFont="1" applyFill="1" applyBorder="1" applyAlignment="1">
      <alignment horizontal="center" vertical="center" wrapText="1"/>
      <protection/>
    </xf>
    <xf numFmtId="49" fontId="0" fillId="0" borderId="0" xfId="139" applyNumberFormat="1" applyFont="1" applyAlignment="1">
      <alignment horizontal="left"/>
      <protection/>
    </xf>
    <xf numFmtId="49" fontId="85" fillId="0" borderId="26" xfId="139" applyNumberFormat="1" applyFont="1" applyBorder="1" applyAlignment="1">
      <alignment horizontal="center" vertical="center" wrapText="1"/>
      <protection/>
    </xf>
    <xf numFmtId="49" fontId="85" fillId="0" borderId="25" xfId="139" applyNumberFormat="1" applyFont="1" applyBorder="1" applyAlignment="1">
      <alignment horizontal="center" vertical="center" wrapText="1"/>
      <protection/>
    </xf>
    <xf numFmtId="49" fontId="32" fillId="0" borderId="0" xfId="139" applyNumberFormat="1" applyFont="1" applyBorder="1" applyAlignment="1">
      <alignment horizontal="center" wrapText="1"/>
      <protection/>
    </xf>
    <xf numFmtId="49" fontId="7" fillId="0" borderId="42" xfId="139" applyNumberFormat="1" applyFont="1" applyFill="1" applyBorder="1" applyAlignment="1">
      <alignment horizontal="center" vertical="center"/>
      <protection/>
    </xf>
    <xf numFmtId="49" fontId="7" fillId="0" borderId="20" xfId="139" applyNumberFormat="1" applyFont="1" applyFill="1" applyBorder="1" applyAlignment="1">
      <alignment horizontal="center" vertical="center" wrapText="1"/>
      <protection/>
    </xf>
    <xf numFmtId="49" fontId="7" fillId="0" borderId="21" xfId="139" applyNumberFormat="1" applyFont="1" applyFill="1" applyBorder="1" applyAlignment="1">
      <alignment horizontal="center" vertical="center" wrapText="1"/>
      <protection/>
    </xf>
    <xf numFmtId="49" fontId="7" fillId="0" borderId="40" xfId="139" applyNumberFormat="1" applyFont="1" applyFill="1" applyBorder="1" applyAlignment="1">
      <alignment horizontal="center" vertical="center" wrapText="1"/>
      <protection/>
    </xf>
    <xf numFmtId="49" fontId="7" fillId="0" borderId="23" xfId="139" applyNumberFormat="1" applyFont="1" applyFill="1" applyBorder="1" applyAlignment="1">
      <alignment horizontal="center" vertical="center" wrapText="1"/>
      <protection/>
    </xf>
    <xf numFmtId="49" fontId="14" fillId="0" borderId="0" xfId="139" applyNumberFormat="1" applyFont="1" applyAlignment="1">
      <alignment horizontal="center"/>
      <protection/>
    </xf>
    <xf numFmtId="49" fontId="32" fillId="0" borderId="0" xfId="139" applyNumberFormat="1" applyFont="1" applyBorder="1" applyAlignment="1">
      <alignment horizontal="center"/>
      <protection/>
    </xf>
    <xf numFmtId="49" fontId="87" fillId="3" borderId="26" xfId="139" applyNumberFormat="1" applyFont="1" applyFill="1" applyBorder="1" applyAlignment="1">
      <alignment horizontal="center" vertical="center" wrapText="1"/>
      <protection/>
    </xf>
    <xf numFmtId="49" fontId="87" fillId="3" borderId="25" xfId="139" applyNumberFormat="1" applyFont="1" applyFill="1" applyBorder="1" applyAlignment="1">
      <alignment horizontal="center" vertical="center" wrapText="1"/>
      <protection/>
    </xf>
    <xf numFmtId="49" fontId="30" fillId="0" borderId="0" xfId="139" applyNumberFormat="1" applyFont="1" applyAlignment="1">
      <alignment horizontal="center"/>
      <protection/>
    </xf>
    <xf numFmtId="0" fontId="26" fillId="47" borderId="0" xfId="139" applyFont="1" applyFill="1" applyBorder="1" applyAlignment="1">
      <alignment horizontal="center"/>
      <protection/>
    </xf>
    <xf numFmtId="49" fontId="32" fillId="0" borderId="0" xfId="139" applyNumberFormat="1" applyFont="1" applyAlignment="1">
      <alignment horizontal="center"/>
      <protection/>
    </xf>
    <xf numFmtId="49" fontId="26" fillId="0" borderId="0" xfId="139" applyNumberFormat="1" applyFont="1" applyBorder="1" applyAlignment="1">
      <alignment horizontal="center" wrapText="1"/>
      <protection/>
    </xf>
    <xf numFmtId="49" fontId="7" fillId="0" borderId="26" xfId="139" applyNumberFormat="1" applyFont="1" applyBorder="1" applyAlignment="1">
      <alignment horizontal="center" vertical="center" wrapText="1"/>
      <protection/>
    </xf>
    <xf numFmtId="49" fontId="7" fillId="0" borderId="25" xfId="139" applyNumberFormat="1" applyFont="1" applyBorder="1" applyAlignment="1">
      <alignment horizontal="center" vertical="center" wrapText="1"/>
      <protection/>
    </xf>
    <xf numFmtId="49" fontId="26" fillId="0" borderId="0" xfId="139" applyNumberFormat="1" applyFont="1" applyBorder="1" applyAlignment="1">
      <alignment horizontal="center"/>
      <protection/>
    </xf>
    <xf numFmtId="49" fontId="4" fillId="0" borderId="0" xfId="139" applyNumberFormat="1" applyFont="1" applyBorder="1" applyAlignment="1">
      <alignment horizontal="left"/>
      <protection/>
    </xf>
    <xf numFmtId="49" fontId="7" fillId="0" borderId="35" xfId="139" applyNumberFormat="1" applyFont="1" applyFill="1" applyBorder="1" applyAlignment="1">
      <alignment horizontal="center" vertical="center"/>
      <protection/>
    </xf>
    <xf numFmtId="49" fontId="7" fillId="0" borderId="36" xfId="139" applyNumberFormat="1" applyFont="1" applyFill="1" applyBorder="1" applyAlignment="1">
      <alignment horizontal="center" vertical="center"/>
      <protection/>
    </xf>
    <xf numFmtId="49" fontId="7" fillId="0" borderId="24" xfId="139" applyNumberFormat="1" applyFont="1" applyFill="1" applyBorder="1" applyAlignment="1">
      <alignment horizontal="center" vertical="center"/>
      <protection/>
    </xf>
    <xf numFmtId="49" fontId="7" fillId="0" borderId="43" xfId="139" applyNumberFormat="1" applyFont="1" applyFill="1" applyBorder="1" applyAlignment="1">
      <alignment horizontal="center" vertical="center"/>
      <protection/>
    </xf>
    <xf numFmtId="49" fontId="7" fillId="0" borderId="27" xfId="139" applyNumberFormat="1" applyFont="1" applyFill="1" applyBorder="1" applyAlignment="1">
      <alignment horizontal="center" vertical="center"/>
      <protection/>
    </xf>
    <xf numFmtId="49" fontId="7" fillId="0" borderId="37" xfId="139" applyNumberFormat="1" applyFont="1" applyFill="1" applyBorder="1" applyAlignment="1">
      <alignment horizontal="center" vertical="center"/>
      <protection/>
    </xf>
    <xf numFmtId="49" fontId="15" fillId="0" borderId="0" xfId="139" applyNumberFormat="1" applyFont="1" applyFill="1" applyAlignment="1">
      <alignment horizontal="center" wrapText="1"/>
      <protection/>
    </xf>
    <xf numFmtId="49" fontId="15" fillId="0" borderId="0" xfId="139" applyNumberFormat="1" applyFont="1" applyAlignment="1">
      <alignment horizontal="center"/>
      <protection/>
    </xf>
    <xf numFmtId="49" fontId="5" fillId="0" borderId="0" xfId="139" applyNumberFormat="1" applyFont="1" applyAlignment="1">
      <alignment horizontal="left"/>
      <protection/>
    </xf>
    <xf numFmtId="49" fontId="7" fillId="0" borderId="26" xfId="139" applyNumberFormat="1" applyFont="1" applyFill="1" applyBorder="1" applyAlignment="1">
      <alignment horizontal="center" vertical="center"/>
      <protection/>
    </xf>
    <xf numFmtId="49" fontId="4" fillId="0" borderId="0" xfId="139" applyNumberFormat="1" applyFont="1" applyFill="1" applyAlignment="1">
      <alignment horizontal="left"/>
      <protection/>
    </xf>
    <xf numFmtId="49" fontId="34" fillId="0" borderId="0" xfId="139" applyNumberFormat="1" applyFont="1" applyAlignment="1">
      <alignment horizontal="center"/>
      <protection/>
    </xf>
    <xf numFmtId="49" fontId="19" fillId="0" borderId="0" xfId="139" applyNumberFormat="1" applyFont="1" applyBorder="1" applyAlignment="1">
      <alignment horizontal="left"/>
      <protection/>
    </xf>
    <xf numFmtId="49" fontId="7" fillId="0" borderId="26" xfId="139" applyNumberFormat="1" applyFont="1" applyFill="1" applyBorder="1" applyAlignment="1">
      <alignment horizontal="center" vertical="center" wrapText="1"/>
      <protection/>
    </xf>
    <xf numFmtId="49" fontId="86" fillId="3" borderId="26" xfId="139" applyNumberFormat="1" applyFont="1" applyFill="1" applyBorder="1" applyAlignment="1">
      <alignment horizontal="center" vertical="center" wrapText="1"/>
      <protection/>
    </xf>
    <xf numFmtId="49" fontId="86" fillId="3" borderId="25" xfId="139" applyNumberFormat="1" applyFont="1" applyFill="1" applyBorder="1" applyAlignment="1">
      <alignment horizontal="center" vertical="center" wrapText="1"/>
      <protection/>
    </xf>
    <xf numFmtId="49" fontId="7" fillId="0" borderId="25" xfId="139" applyNumberFormat="1" applyFont="1" applyFill="1" applyBorder="1" applyAlignment="1">
      <alignment horizontal="center" vertical="center" wrapText="1"/>
      <protection/>
    </xf>
    <xf numFmtId="0" fontId="89" fillId="0" borderId="0" xfId="139" applyFont="1" applyAlignment="1">
      <alignment horizontal="center"/>
      <protection/>
    </xf>
    <xf numFmtId="0" fontId="7" fillId="0" borderId="26" xfId="139" applyFont="1" applyBorder="1" applyAlignment="1">
      <alignment horizontal="center" vertical="center" wrapText="1"/>
      <protection/>
    </xf>
    <xf numFmtId="0" fontId="7" fillId="0" borderId="25" xfId="139" applyFont="1" applyBorder="1" applyAlignment="1">
      <alignment horizontal="center" vertical="center" wrapText="1"/>
      <protection/>
    </xf>
    <xf numFmtId="0" fontId="7" fillId="0" borderId="21" xfId="139" applyFont="1" applyBorder="1" applyAlignment="1">
      <alignment horizontal="center" vertical="center" wrapText="1"/>
      <protection/>
    </xf>
    <xf numFmtId="0" fontId="7" fillId="0" borderId="40" xfId="139" applyFont="1" applyBorder="1" applyAlignment="1">
      <alignment horizontal="center" vertical="center" wrapText="1"/>
      <protection/>
    </xf>
    <xf numFmtId="0" fontId="7" fillId="0" borderId="23" xfId="139" applyFont="1" applyBorder="1" applyAlignment="1">
      <alignment horizontal="center" vertical="center" wrapText="1"/>
      <protection/>
    </xf>
    <xf numFmtId="0" fontId="7" fillId="0" borderId="20" xfId="139" applyFont="1" applyBorder="1" applyAlignment="1">
      <alignment horizontal="center" vertical="center" wrapText="1"/>
      <protection/>
    </xf>
    <xf numFmtId="0" fontId="22" fillId="0" borderId="26" xfId="139" applyFont="1" applyBorder="1" applyAlignment="1">
      <alignment horizontal="center" vertical="center" wrapText="1"/>
      <protection/>
    </xf>
    <xf numFmtId="0" fontId="22" fillId="0" borderId="25" xfId="139" applyFont="1" applyBorder="1" applyAlignment="1">
      <alignment horizontal="center" vertical="center" wrapText="1"/>
      <protection/>
    </xf>
    <xf numFmtId="0" fontId="7" fillId="0" borderId="20" xfId="139" applyFont="1" applyBorder="1" applyAlignment="1">
      <alignment horizontal="center" vertical="center"/>
      <protection/>
    </xf>
    <xf numFmtId="49" fontId="7" fillId="0" borderId="19" xfId="139" applyNumberFormat="1" applyFont="1" applyFill="1" applyBorder="1" applyAlignment="1">
      <alignment horizontal="center" vertical="center"/>
      <protection/>
    </xf>
    <xf numFmtId="49" fontId="7" fillId="0" borderId="0" xfId="139" applyNumberFormat="1" applyFont="1" applyFill="1" applyBorder="1" applyAlignment="1">
      <alignment horizontal="center" vertical="center"/>
      <protection/>
    </xf>
    <xf numFmtId="49" fontId="7" fillId="0" borderId="22" xfId="139" applyNumberFormat="1" applyFont="1" applyFill="1" applyBorder="1" applyAlignment="1">
      <alignment horizontal="center" vertical="center"/>
      <protection/>
    </xf>
    <xf numFmtId="0" fontId="7" fillId="0" borderId="42" xfId="139" applyFont="1" applyBorder="1" applyAlignment="1">
      <alignment horizontal="center" vertical="center"/>
      <protection/>
    </xf>
    <xf numFmtId="0" fontId="7" fillId="0" borderId="25" xfId="139" applyFont="1" applyBorder="1" applyAlignment="1">
      <alignment horizontal="center" vertical="center"/>
      <protection/>
    </xf>
    <xf numFmtId="0" fontId="68" fillId="3" borderId="26" xfId="139" applyFont="1" applyFill="1" applyBorder="1" applyAlignment="1">
      <alignment horizontal="center" vertical="center" wrapText="1"/>
      <protection/>
    </xf>
    <xf numFmtId="0" fontId="68" fillId="3" borderId="25" xfId="139" applyFont="1" applyFill="1" applyBorder="1" applyAlignment="1">
      <alignment horizontal="center" vertical="center" wrapText="1"/>
      <protection/>
    </xf>
    <xf numFmtId="0" fontId="32" fillId="0" borderId="0" xfId="139" applyNumberFormat="1" applyFont="1" applyBorder="1" applyAlignment="1">
      <alignment horizontal="center"/>
      <protection/>
    </xf>
    <xf numFmtId="0" fontId="32" fillId="0" borderId="0" xfId="139" applyFont="1" applyBorder="1" applyAlignment="1">
      <alignment horizontal="center" wrapText="1"/>
      <protection/>
    </xf>
    <xf numFmtId="0" fontId="26" fillId="0" borderId="0" xfId="139" applyFont="1" applyBorder="1" applyAlignment="1">
      <alignment horizontal="center" wrapText="1"/>
      <protection/>
    </xf>
    <xf numFmtId="0" fontId="69" fillId="3" borderId="26" xfId="139" applyFont="1" applyFill="1" applyBorder="1" applyAlignment="1">
      <alignment horizontal="center" vertical="center" wrapText="1"/>
      <protection/>
    </xf>
    <xf numFmtId="0" fontId="69" fillId="3" borderId="25" xfId="139" applyFont="1" applyFill="1" applyBorder="1" applyAlignment="1">
      <alignment horizontal="center" vertical="center" wrapText="1"/>
      <protection/>
    </xf>
    <xf numFmtId="0" fontId="26" fillId="0" borderId="0" xfId="139" applyNumberFormat="1" applyFont="1" applyBorder="1" applyAlignment="1">
      <alignment horizontal="center"/>
      <protection/>
    </xf>
    <xf numFmtId="0" fontId="4" fillId="0" borderId="0" xfId="139" applyNumberFormat="1" applyFont="1" applyAlignment="1">
      <alignment horizontal="left"/>
      <protection/>
    </xf>
    <xf numFmtId="0" fontId="0" fillId="0" borderId="0" xfId="139" applyFont="1" applyAlignment="1">
      <alignment horizontal="left"/>
      <protection/>
    </xf>
    <xf numFmtId="0" fontId="0" fillId="0" borderId="0" xfId="139" applyFont="1" applyBorder="1" applyAlignment="1">
      <alignment/>
      <protection/>
    </xf>
    <xf numFmtId="0" fontId="15" fillId="0" borderId="0" xfId="139" applyFont="1" applyAlignment="1">
      <alignment horizontal="center" wrapText="1"/>
      <protection/>
    </xf>
    <xf numFmtId="0" fontId="14" fillId="0" borderId="0" xfId="139" applyFont="1" applyBorder="1" applyAlignment="1">
      <alignment horizontal="center"/>
      <protection/>
    </xf>
    <xf numFmtId="0" fontId="15" fillId="0" borderId="0" xfId="139" applyFont="1" applyAlignment="1">
      <alignment horizontal="center"/>
      <protection/>
    </xf>
    <xf numFmtId="0" fontId="34" fillId="0" borderId="0" xfId="139" applyFont="1" applyAlignment="1">
      <alignment horizontal="center"/>
      <protection/>
    </xf>
    <xf numFmtId="0" fontId="7" fillId="0" borderId="35" xfId="139" applyFont="1" applyBorder="1" applyAlignment="1">
      <alignment horizontal="center" vertical="center" wrapText="1"/>
      <protection/>
    </xf>
    <xf numFmtId="0" fontId="7" fillId="0" borderId="19" xfId="139" applyFont="1" applyBorder="1" applyAlignment="1">
      <alignment horizontal="center" vertical="center" wrapText="1"/>
      <protection/>
    </xf>
    <xf numFmtId="0" fontId="7" fillId="0" borderId="36" xfId="139" applyFont="1" applyBorder="1" applyAlignment="1">
      <alignment horizontal="center" vertical="center" wrapText="1"/>
      <protection/>
    </xf>
    <xf numFmtId="0" fontId="7" fillId="0" borderId="24" xfId="139" applyFont="1" applyBorder="1" applyAlignment="1">
      <alignment horizontal="center" vertical="center" wrapText="1"/>
      <protection/>
    </xf>
    <xf numFmtId="0" fontId="7" fillId="0" borderId="0" xfId="139" applyFont="1" applyBorder="1" applyAlignment="1">
      <alignment horizontal="center" vertical="center" wrapText="1"/>
      <protection/>
    </xf>
    <xf numFmtId="0" fontId="7" fillId="0" borderId="43" xfId="139" applyFont="1" applyBorder="1" applyAlignment="1">
      <alignment horizontal="center" vertical="center" wrapText="1"/>
      <protection/>
    </xf>
    <xf numFmtId="0" fontId="14" fillId="0" borderId="22" xfId="139" applyFont="1" applyBorder="1" applyAlignment="1">
      <alignment horizontal="left"/>
      <protection/>
    </xf>
    <xf numFmtId="3" fontId="0" fillId="47" borderId="0" xfId="139" applyNumberFormat="1" applyFont="1" applyFill="1" applyBorder="1" applyAlignment="1">
      <alignment horizontal="left"/>
      <protection/>
    </xf>
    <xf numFmtId="0" fontId="7" fillId="0" borderId="20" xfId="139" applyFont="1" applyFill="1" applyBorder="1" applyAlignment="1">
      <alignment horizontal="center" vertical="center" wrapText="1"/>
      <protection/>
    </xf>
    <xf numFmtId="0" fontId="13" fillId="0" borderId="20" xfId="139" applyFont="1" applyBorder="1" applyAlignment="1">
      <alignment horizontal="center" vertical="center" wrapText="1"/>
      <protection/>
    </xf>
    <xf numFmtId="0" fontId="4" fillId="0" borderId="0" xfId="139" applyFont="1" applyBorder="1" applyAlignment="1">
      <alignment horizontal="left"/>
      <protection/>
    </xf>
    <xf numFmtId="0" fontId="0" fillId="0" borderId="0" xfId="139" applyFont="1" applyBorder="1" applyAlignment="1">
      <alignment horizontal="left"/>
      <protection/>
    </xf>
    <xf numFmtId="0" fontId="7" fillId="0" borderId="26" xfId="139" applyFont="1" applyBorder="1" applyAlignment="1">
      <alignment horizontal="center" vertical="center"/>
      <protection/>
    </xf>
    <xf numFmtId="49" fontId="20" fillId="0" borderId="22" xfId="139" applyNumberFormat="1" applyFont="1" applyBorder="1" applyAlignment="1">
      <alignment horizontal="center"/>
      <protection/>
    </xf>
    <xf numFmtId="49" fontId="75" fillId="0" borderId="20" xfId="139" applyNumberFormat="1" applyFont="1" applyBorder="1" applyAlignment="1">
      <alignment horizontal="center" vertical="center" wrapText="1"/>
      <protection/>
    </xf>
    <xf numFmtId="49" fontId="13" fillId="0" borderId="20" xfId="139" applyNumberFormat="1" applyFont="1" applyBorder="1" applyAlignment="1">
      <alignment horizontal="center" vertical="center" wrapText="1"/>
      <protection/>
    </xf>
    <xf numFmtId="49" fontId="4" fillId="0" borderId="0" xfId="139" applyNumberFormat="1" applyFont="1" applyAlignment="1">
      <alignment horizontal="left"/>
      <protection/>
    </xf>
    <xf numFmtId="49" fontId="6" fillId="0" borderId="0" xfId="139" applyNumberFormat="1" applyFont="1" applyBorder="1" applyAlignment="1">
      <alignment horizontal="left" wrapText="1"/>
      <protection/>
    </xf>
    <xf numFmtId="49" fontId="6" fillId="0" borderId="0" xfId="139" applyNumberFormat="1" applyFont="1" applyBorder="1" applyAlignment="1">
      <alignment horizontal="left"/>
      <protection/>
    </xf>
    <xf numFmtId="49" fontId="15" fillId="0" borderId="0" xfId="139" applyNumberFormat="1" applyFont="1" applyAlignment="1">
      <alignment horizontal="center" wrapText="1"/>
      <protection/>
    </xf>
    <xf numFmtId="49" fontId="0" fillId="47" borderId="0" xfId="139" applyNumberFormat="1" applyFont="1" applyFill="1" applyBorder="1" applyAlignment="1">
      <alignment horizontal="left" vertical="top" wrapText="1"/>
      <protection/>
    </xf>
    <xf numFmtId="49" fontId="4" fillId="47" borderId="0" xfId="139" applyNumberFormat="1" applyFont="1" applyFill="1" applyBorder="1" applyAlignment="1">
      <alignment horizontal="left" vertical="top" wrapText="1"/>
      <protection/>
    </xf>
    <xf numFmtId="49" fontId="0" fillId="0" borderId="0" xfId="139" applyNumberFormat="1" applyFont="1" applyAlignment="1">
      <alignment horizontal="justify" vertical="top"/>
      <protection/>
    </xf>
    <xf numFmtId="49" fontId="0" fillId="0" borderId="0" xfId="139" applyNumberFormat="1" applyFont="1" applyBorder="1" applyAlignment="1">
      <alignment horizontal="justify" vertical="top" wrapText="1"/>
      <protection/>
    </xf>
    <xf numFmtId="49" fontId="0" fillId="0" borderId="0" xfId="139" applyNumberFormat="1" applyFont="1" applyBorder="1" applyAlignment="1">
      <alignment horizontal="justify" vertical="top"/>
      <protection/>
    </xf>
    <xf numFmtId="49" fontId="19" fillId="0" borderId="0" xfId="139" applyNumberFormat="1" applyFont="1" applyAlignment="1">
      <alignment horizontal="center" wrapText="1"/>
      <protection/>
    </xf>
    <xf numFmtId="49" fontId="80" fillId="0" borderId="0" xfId="139" applyNumberFormat="1" applyFont="1" applyAlignment="1">
      <alignment horizontal="center"/>
      <protection/>
    </xf>
    <xf numFmtId="49" fontId="7" fillId="0" borderId="20" xfId="139" applyNumberFormat="1" applyFont="1" applyFill="1" applyBorder="1" applyAlignment="1">
      <alignment horizontal="center" vertical="center"/>
      <protection/>
    </xf>
    <xf numFmtId="49" fontId="78" fillId="3" borderId="26" xfId="139" applyNumberFormat="1" applyFont="1" applyFill="1" applyBorder="1" applyAlignment="1">
      <alignment horizontal="center" vertical="center" wrapText="1"/>
      <protection/>
    </xf>
    <xf numFmtId="49" fontId="78" fillId="3" borderId="25" xfId="139" applyNumberFormat="1" applyFont="1" applyFill="1" applyBorder="1" applyAlignment="1">
      <alignment horizontal="center" vertical="center" wrapText="1"/>
      <protection/>
    </xf>
    <xf numFmtId="49" fontId="76" fillId="3" borderId="26" xfId="139" applyNumberFormat="1" applyFont="1" applyFill="1" applyBorder="1" applyAlignment="1">
      <alignment horizontal="center" vertical="center" wrapText="1"/>
      <protection/>
    </xf>
    <xf numFmtId="49" fontId="76" fillId="3" borderId="25" xfId="139" applyNumberFormat="1" applyFont="1" applyFill="1" applyBorder="1" applyAlignment="1">
      <alignment horizontal="center" vertical="center" wrapText="1"/>
      <protection/>
    </xf>
    <xf numFmtId="49" fontId="7" fillId="0" borderId="21" xfId="139" applyNumberFormat="1" applyFont="1" applyBorder="1" applyAlignment="1">
      <alignment horizontal="center" vertical="center" wrapText="1"/>
      <protection/>
    </xf>
    <xf numFmtId="49" fontId="7" fillId="0" borderId="40" xfId="139" applyNumberFormat="1" applyFont="1" applyBorder="1" applyAlignment="1">
      <alignment horizontal="center" vertical="center" wrapText="1"/>
      <protection/>
    </xf>
    <xf numFmtId="49" fontId="7" fillId="0" borderId="23" xfId="139" applyNumberFormat="1" applyFont="1" applyBorder="1" applyAlignment="1">
      <alignment horizontal="center" vertical="center" wrapText="1"/>
      <protection/>
    </xf>
    <xf numFmtId="49" fontId="32" fillId="0" borderId="0" xfId="139" applyNumberFormat="1" applyFont="1" applyBorder="1" applyAlignment="1">
      <alignment horizontal="left" wrapText="1"/>
      <protection/>
    </xf>
    <xf numFmtId="49" fontId="19" fillId="0" borderId="22" xfId="139" applyNumberFormat="1" applyFont="1" applyBorder="1" applyAlignment="1">
      <alignment horizontal="left"/>
      <protection/>
    </xf>
    <xf numFmtId="49" fontId="7" fillId="0" borderId="42" xfId="139" applyNumberFormat="1" applyFont="1" applyBorder="1" applyAlignment="1">
      <alignment horizontal="center" vertical="center" wrapText="1"/>
      <protection/>
    </xf>
    <xf numFmtId="49" fontId="20" fillId="0" borderId="0" xfId="139" applyNumberFormat="1" applyFont="1" applyAlignment="1">
      <alignment horizontal="center"/>
      <protection/>
    </xf>
    <xf numFmtId="49" fontId="8" fillId="0" borderId="0" xfId="139" applyNumberFormat="1" applyFont="1" applyAlignment="1">
      <alignment horizontal="left"/>
      <protection/>
    </xf>
    <xf numFmtId="49" fontId="14" fillId="0" borderId="0" xfId="139" applyNumberFormat="1" applyFont="1" applyBorder="1" applyAlignment="1">
      <alignment horizontal="left"/>
      <protection/>
    </xf>
    <xf numFmtId="49" fontId="8" fillId="0" borderId="26" xfId="139" applyNumberFormat="1" applyFont="1" applyBorder="1" applyAlignment="1">
      <alignment horizontal="center" vertical="center" wrapText="1"/>
      <protection/>
    </xf>
    <xf numFmtId="49" fontId="8" fillId="0" borderId="25" xfId="139" applyNumberFormat="1" applyFont="1" applyBorder="1" applyAlignment="1">
      <alignment horizontal="center" vertical="center" wrapText="1"/>
      <protection/>
    </xf>
    <xf numFmtId="49" fontId="5" fillId="0" borderId="0" xfId="139" applyNumberFormat="1" applyFont="1" applyAlignment="1">
      <alignment/>
      <protection/>
    </xf>
    <xf numFmtId="49" fontId="0" fillId="0" borderId="0" xfId="139" applyNumberFormat="1" applyFont="1" applyBorder="1" applyAlignment="1">
      <alignment horizontal="left"/>
      <protection/>
    </xf>
    <xf numFmtId="49" fontId="20" fillId="0" borderId="26" xfId="139" applyNumberFormat="1" applyFont="1" applyBorder="1" applyAlignment="1">
      <alignment horizontal="center" vertical="center" wrapText="1"/>
      <protection/>
    </xf>
    <xf numFmtId="49" fontId="20" fillId="0" borderId="25" xfId="139" applyNumberFormat="1" applyFont="1" applyBorder="1" applyAlignment="1">
      <alignment horizontal="center" vertical="center" wrapText="1"/>
      <protection/>
    </xf>
    <xf numFmtId="49" fontId="91" fillId="3" borderId="26" xfId="139" applyNumberFormat="1" applyFont="1" applyFill="1" applyBorder="1" applyAlignment="1">
      <alignment horizontal="center" vertical="center" wrapText="1"/>
      <protection/>
    </xf>
    <xf numFmtId="49" fontId="91" fillId="3" borderId="25" xfId="139" applyNumberFormat="1" applyFont="1" applyFill="1" applyBorder="1" applyAlignment="1">
      <alignment horizontal="center" vertical="center" wrapText="1"/>
      <protection/>
    </xf>
    <xf numFmtId="49" fontId="90" fillId="3" borderId="26" xfId="139" applyNumberFormat="1" applyFont="1" applyFill="1" applyBorder="1" applyAlignment="1">
      <alignment horizontal="center" vertical="center" wrapText="1"/>
      <protection/>
    </xf>
    <xf numFmtId="49" fontId="90" fillId="3" borderId="25" xfId="139" applyNumberFormat="1" applyFont="1" applyFill="1" applyBorder="1" applyAlignment="1">
      <alignment horizontal="center" vertical="center" wrapText="1"/>
      <protection/>
    </xf>
    <xf numFmtId="49" fontId="90" fillId="3" borderId="26" xfId="139" applyNumberFormat="1" applyFont="1" applyFill="1" applyBorder="1" applyAlignment="1">
      <alignment horizontal="center" vertical="center"/>
      <protection/>
    </xf>
    <xf numFmtId="49" fontId="90" fillId="3" borderId="25" xfId="139" applyNumberFormat="1" applyFont="1" applyFill="1" applyBorder="1" applyAlignment="1">
      <alignment horizontal="center" vertical="center"/>
      <protection/>
    </xf>
    <xf numFmtId="49" fontId="0" fillId="0" borderId="0" xfId="139" applyNumberFormat="1" applyFont="1" applyFill="1" applyAlignment="1">
      <alignment horizontal="left"/>
      <protection/>
    </xf>
    <xf numFmtId="49" fontId="7" fillId="0" borderId="27" xfId="139" applyNumberFormat="1" applyFont="1" applyFill="1" applyBorder="1" applyAlignment="1">
      <alignment horizontal="center" vertical="center" wrapText="1"/>
      <protection/>
    </xf>
    <xf numFmtId="49" fontId="7" fillId="0" borderId="37" xfId="139" applyNumberFormat="1" applyFont="1" applyFill="1" applyBorder="1" applyAlignment="1">
      <alignment horizontal="center" vertical="center" wrapText="1"/>
      <protection/>
    </xf>
    <xf numFmtId="49" fontId="91" fillId="3" borderId="26" xfId="139" applyNumberFormat="1" applyFont="1" applyFill="1" applyBorder="1" applyAlignment="1">
      <alignment horizontal="center" vertical="center"/>
      <protection/>
    </xf>
    <xf numFmtId="49" fontId="91" fillId="3" borderId="25" xfId="139" applyNumberFormat="1" applyFont="1" applyFill="1" applyBorder="1" applyAlignment="1">
      <alignment horizontal="center" vertical="center"/>
      <protection/>
    </xf>
    <xf numFmtId="49" fontId="30" fillId="0" borderId="0" xfId="139" applyNumberFormat="1" applyFont="1" applyAlignment="1">
      <alignment horizontal="center"/>
      <protection/>
    </xf>
    <xf numFmtId="49" fontId="7" fillId="47" borderId="26" xfId="139" applyNumberFormat="1" applyFont="1" applyFill="1" applyBorder="1" applyAlignment="1">
      <alignment horizontal="center" vertical="center"/>
      <protection/>
    </xf>
    <xf numFmtId="49" fontId="7" fillId="47" borderId="25" xfId="139" applyNumberFormat="1" applyFont="1" applyFill="1" applyBorder="1" applyAlignment="1">
      <alignment horizontal="center" vertical="center"/>
      <protection/>
    </xf>
    <xf numFmtId="49" fontId="7" fillId="0" borderId="42" xfId="139" applyNumberFormat="1" applyFont="1" applyFill="1" applyBorder="1" applyAlignment="1">
      <alignment horizontal="center" vertical="center" wrapText="1"/>
      <protection/>
    </xf>
    <xf numFmtId="49" fontId="14" fillId="0" borderId="22" xfId="139" applyNumberFormat="1" applyFont="1" applyFill="1" applyBorder="1" applyAlignment="1">
      <alignment horizontal="center" vertical="center"/>
      <protection/>
    </xf>
    <xf numFmtId="49" fontId="19" fillId="0" borderId="0" xfId="139" applyNumberFormat="1" applyFont="1" applyFill="1" applyBorder="1" applyAlignment="1">
      <alignment horizontal="left"/>
      <protection/>
    </xf>
    <xf numFmtId="49" fontId="7" fillId="0" borderId="35" xfId="139" applyNumberFormat="1" applyFont="1" applyFill="1" applyBorder="1" applyAlignment="1">
      <alignment horizontal="center" vertical="center" wrapText="1"/>
      <protection/>
    </xf>
    <xf numFmtId="49" fontId="7" fillId="0" borderId="36" xfId="139" applyNumberFormat="1" applyFont="1" applyFill="1" applyBorder="1" applyAlignment="1">
      <alignment horizontal="center" vertical="center" wrapText="1"/>
      <protection/>
    </xf>
    <xf numFmtId="49" fontId="7" fillId="0" borderId="24" xfId="139" applyNumberFormat="1" applyFont="1" applyFill="1" applyBorder="1" applyAlignment="1">
      <alignment horizontal="center" vertical="center" wrapText="1"/>
      <protection/>
    </xf>
    <xf numFmtId="49" fontId="7" fillId="0" borderId="43" xfId="139" applyNumberFormat="1" applyFont="1" applyFill="1" applyBorder="1" applyAlignment="1">
      <alignment horizontal="center" vertical="center" wrapText="1"/>
      <protection/>
    </xf>
    <xf numFmtId="49" fontId="20" fillId="0" borderId="26" xfId="139" applyNumberFormat="1" applyFont="1" applyFill="1" applyBorder="1" applyAlignment="1">
      <alignment horizontal="center" vertical="center"/>
      <protection/>
    </xf>
    <xf numFmtId="49" fontId="20" fillId="0" borderId="25" xfId="139" applyNumberFormat="1" applyFont="1" applyFill="1" applyBorder="1" applyAlignment="1">
      <alignment horizontal="center" vertical="center"/>
      <protection/>
    </xf>
    <xf numFmtId="0" fontId="83" fillId="0" borderId="42" xfId="139" applyFont="1" applyFill="1" applyBorder="1" applyAlignment="1">
      <alignment horizontal="center" vertical="center" wrapText="1"/>
      <protection/>
    </xf>
    <xf numFmtId="0" fontId="83" fillId="0" borderId="25" xfId="139" applyFont="1" applyFill="1" applyBorder="1" applyAlignment="1">
      <alignment horizontal="center" vertical="center" wrapText="1"/>
      <protection/>
    </xf>
    <xf numFmtId="0" fontId="26" fillId="0" borderId="0" xfId="139" applyFont="1" applyAlignment="1">
      <alignment horizontal="center"/>
      <protection/>
    </xf>
    <xf numFmtId="0" fontId="8" fillId="0" borderId="20" xfId="139" applyFont="1" applyFill="1" applyBorder="1" applyAlignment="1">
      <alignment horizontal="center" vertical="center" wrapText="1"/>
      <protection/>
    </xf>
    <xf numFmtId="0" fontId="30" fillId="47" borderId="0" xfId="139" applyFont="1" applyFill="1" applyBorder="1" applyAlignment="1">
      <alignment horizontal="center"/>
      <protection/>
    </xf>
    <xf numFmtId="49" fontId="8" fillId="0" borderId="35" xfId="139" applyNumberFormat="1" applyFont="1" applyFill="1" applyBorder="1" applyAlignment="1">
      <alignment horizontal="center" vertical="center"/>
      <protection/>
    </xf>
    <xf numFmtId="49" fontId="8" fillId="0" borderId="36" xfId="139" applyNumberFormat="1" applyFont="1" applyFill="1" applyBorder="1" applyAlignment="1">
      <alignment horizontal="center" vertical="center"/>
      <protection/>
    </xf>
    <xf numFmtId="49" fontId="8" fillId="0" borderId="24" xfId="139" applyNumberFormat="1" applyFont="1" applyFill="1" applyBorder="1" applyAlignment="1">
      <alignment horizontal="center" vertical="center"/>
      <protection/>
    </xf>
    <xf numFmtId="49" fontId="8" fillId="0" borderId="43" xfId="139" applyNumberFormat="1" applyFont="1" applyFill="1" applyBorder="1" applyAlignment="1">
      <alignment horizontal="center" vertical="center"/>
      <protection/>
    </xf>
    <xf numFmtId="49" fontId="8" fillId="0" borderId="27" xfId="139" applyNumberFormat="1" applyFont="1" applyFill="1" applyBorder="1" applyAlignment="1">
      <alignment horizontal="center" vertical="center"/>
      <protection/>
    </xf>
    <xf numFmtId="49" fontId="8" fillId="0" borderId="37" xfId="139" applyNumberFormat="1" applyFont="1" applyFill="1" applyBorder="1" applyAlignment="1">
      <alignment horizontal="center" vertical="center"/>
      <protection/>
    </xf>
    <xf numFmtId="0" fontId="19" fillId="0" borderId="0" xfId="139" applyFont="1" applyBorder="1" applyAlignment="1">
      <alignment horizontal="left"/>
      <protection/>
    </xf>
    <xf numFmtId="0" fontId="14" fillId="0" borderId="0" xfId="139" applyFont="1" applyAlignment="1">
      <alignment horizontal="center"/>
      <protection/>
    </xf>
    <xf numFmtId="49" fontId="32" fillId="0" borderId="0" xfId="139" applyNumberFormat="1" applyFont="1" applyBorder="1" applyAlignment="1">
      <alignment horizontal="justify" vertical="justify" wrapText="1"/>
      <protection/>
    </xf>
    <xf numFmtId="0" fontId="15" fillId="0" borderId="0" xfId="139" applyNumberFormat="1" applyFont="1" applyAlignment="1">
      <alignment horizontal="center"/>
      <protection/>
    </xf>
    <xf numFmtId="0" fontId="34" fillId="0" borderId="0" xfId="139" applyNumberFormat="1" applyFont="1" applyAlignment="1">
      <alignment horizontal="center"/>
      <protection/>
    </xf>
    <xf numFmtId="0" fontId="24" fillId="0" borderId="0" xfId="139" applyNumberFormat="1" applyFont="1" applyAlignment="1">
      <alignment horizontal="center"/>
      <protection/>
    </xf>
    <xf numFmtId="49" fontId="26" fillId="47" borderId="44" xfId="0" applyNumberFormat="1" applyFont="1" applyFill="1" applyBorder="1" applyAlignment="1">
      <alignment horizontal="center" vertical="center"/>
    </xf>
    <xf numFmtId="49" fontId="26" fillId="47" borderId="45" xfId="0" applyNumberFormat="1" applyFont="1" applyFill="1" applyBorder="1" applyAlignment="1">
      <alignment horizontal="center" vertical="center"/>
    </xf>
    <xf numFmtId="49" fontId="101" fillId="47" borderId="26" xfId="0" applyNumberFormat="1" applyFont="1" applyFill="1" applyBorder="1" applyAlignment="1">
      <alignment horizontal="left"/>
    </xf>
    <xf numFmtId="49" fontId="101" fillId="47" borderId="42" xfId="0" applyNumberFormat="1" applyFont="1" applyFill="1" applyBorder="1" applyAlignment="1">
      <alignment horizontal="left"/>
    </xf>
    <xf numFmtId="49" fontId="101" fillId="47" borderId="25" xfId="0" applyNumberFormat="1" applyFont="1" applyFill="1" applyBorder="1" applyAlignment="1">
      <alignment horizontal="left"/>
    </xf>
    <xf numFmtId="0" fontId="0" fillId="52"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26" fillId="0" borderId="0" xfId="0" applyNumberFormat="1" applyFont="1" applyFill="1" applyAlignment="1">
      <alignment horizontal="center"/>
    </xf>
    <xf numFmtId="49" fontId="15" fillId="0" borderId="0" xfId="0" applyNumberFormat="1" applyFont="1" applyFill="1" applyAlignment="1">
      <alignment horizontal="center" wrapText="1"/>
    </xf>
    <xf numFmtId="49" fontId="15" fillId="0" borderId="0" xfId="0" applyNumberFormat="1" applyFont="1" applyFill="1" applyAlignment="1">
      <alignment horizontal="center"/>
    </xf>
    <xf numFmtId="0" fontId="8" fillId="0" borderId="27" xfId="0" applyNumberFormat="1" applyFont="1" applyFill="1" applyBorder="1" applyAlignment="1">
      <alignment horizontal="center" vertical="center" wrapText="1"/>
    </xf>
    <xf numFmtId="0" fontId="8" fillId="0" borderId="37" xfId="0" applyNumberFormat="1" applyFont="1" applyFill="1" applyBorder="1" applyAlignment="1">
      <alignment horizontal="center" vertical="center" wrapText="1"/>
    </xf>
    <xf numFmtId="0" fontId="5" fillId="0" borderId="0" xfId="0" applyNumberFormat="1" applyFont="1" applyFill="1" applyAlignment="1">
      <alignment horizontal="left"/>
    </xf>
    <xf numFmtId="0" fontId="30" fillId="0" borderId="0" xfId="0" applyNumberFormat="1" applyFont="1" applyFill="1" applyAlignment="1">
      <alignment horizontal="center" wrapText="1"/>
    </xf>
    <xf numFmtId="0" fontId="30" fillId="0" borderId="0" xfId="0" applyNumberFormat="1" applyFont="1" applyFill="1" applyAlignment="1">
      <alignment horizontal="center"/>
    </xf>
    <xf numFmtId="0" fontId="26" fillId="0" borderId="0" xfId="0" applyNumberFormat="1" applyFont="1" applyFill="1" applyBorder="1" applyAlignment="1">
      <alignment horizontal="center" wrapText="1"/>
    </xf>
    <xf numFmtId="49" fontId="5" fillId="0" borderId="0" xfId="0" applyNumberFormat="1" applyFont="1" applyFill="1" applyAlignment="1">
      <alignment horizontal="left"/>
    </xf>
    <xf numFmtId="0" fontId="8" fillId="0" borderId="0" xfId="0" applyNumberFormat="1" applyFont="1" applyFill="1" applyBorder="1" applyAlignment="1">
      <alignment horizontal="left" wrapText="1"/>
    </xf>
    <xf numFmtId="0" fontId="26" fillId="0" borderId="0" xfId="0" applyNumberFormat="1" applyFont="1" applyFill="1" applyBorder="1" applyAlignment="1">
      <alignment horizontal="center" vertical="center"/>
    </xf>
    <xf numFmtId="0" fontId="32" fillId="0" borderId="0" xfId="0" applyNumberFormat="1" applyFont="1" applyFill="1" applyBorder="1" applyAlignment="1">
      <alignment horizontal="center" wrapText="1"/>
    </xf>
    <xf numFmtId="49" fontId="8" fillId="0" borderId="23" xfId="0" applyNumberFormat="1" applyFont="1" applyFill="1" applyBorder="1" applyAlignment="1">
      <alignment horizontal="center" vertical="center" wrapText="1"/>
    </xf>
    <xf numFmtId="49" fontId="8" fillId="0" borderId="21" xfId="0" applyNumberFormat="1" applyFont="1" applyFill="1" applyBorder="1" applyAlignment="1" applyProtection="1">
      <alignment horizontal="center" vertical="center" wrapText="1"/>
      <protection/>
    </xf>
    <xf numFmtId="49" fontId="8" fillId="0" borderId="40" xfId="0" applyNumberFormat="1" applyFont="1" applyFill="1" applyBorder="1" applyAlignment="1" applyProtection="1">
      <alignment horizontal="center" vertical="center" wrapText="1"/>
      <protection/>
    </xf>
    <xf numFmtId="49" fontId="8" fillId="0" borderId="23" xfId="0" applyNumberFormat="1" applyFont="1" applyFill="1" applyBorder="1" applyAlignment="1" applyProtection="1">
      <alignment horizontal="center" vertical="center" wrapText="1"/>
      <protection/>
    </xf>
    <xf numFmtId="49" fontId="8" fillId="0" borderId="26" xfId="0" applyNumberFormat="1" applyFont="1" applyFill="1" applyBorder="1" applyAlignment="1" applyProtection="1">
      <alignment horizontal="center" vertical="center" wrapText="1"/>
      <protection/>
    </xf>
    <xf numFmtId="49" fontId="8" fillId="0" borderId="42" xfId="0" applyNumberFormat="1" applyFont="1" applyFill="1" applyBorder="1" applyAlignment="1" applyProtection="1">
      <alignment horizontal="center" vertical="center" wrapText="1"/>
      <protection/>
    </xf>
    <xf numFmtId="49" fontId="8" fillId="0" borderId="25" xfId="0" applyNumberFormat="1" applyFont="1" applyFill="1" applyBorder="1" applyAlignment="1" applyProtection="1">
      <alignment horizontal="center" vertical="center" wrapText="1"/>
      <protection/>
    </xf>
    <xf numFmtId="49" fontId="8" fillId="0" borderId="46" xfId="0" applyNumberFormat="1" applyFont="1" applyFill="1" applyBorder="1" applyAlignment="1" applyProtection="1">
      <alignment horizontal="center" vertical="center" wrapText="1"/>
      <protection/>
    </xf>
    <xf numFmtId="0" fontId="34" fillId="0" borderId="0" xfId="0" applyNumberFormat="1" applyFont="1" applyFill="1" applyAlignment="1">
      <alignment horizontal="center"/>
    </xf>
    <xf numFmtId="49" fontId="8" fillId="0" borderId="21" xfId="0" applyNumberFormat="1" applyFont="1" applyFill="1" applyBorder="1" applyAlignment="1">
      <alignment vertical="center" wrapText="1"/>
    </xf>
    <xf numFmtId="49" fontId="8" fillId="0" borderId="40" xfId="0" applyNumberFormat="1" applyFont="1" applyFill="1" applyBorder="1" applyAlignment="1">
      <alignment vertical="center" wrapText="1"/>
    </xf>
    <xf numFmtId="49" fontId="8" fillId="0" borderId="23" xfId="0" applyNumberFormat="1" applyFont="1" applyFill="1" applyBorder="1" applyAlignment="1">
      <alignment vertical="center" wrapText="1"/>
    </xf>
    <xf numFmtId="49" fontId="8" fillId="0" borderId="40" xfId="0" applyNumberFormat="1" applyFont="1" applyFill="1" applyBorder="1" applyAlignment="1">
      <alignment horizontal="center" vertical="center" wrapText="1"/>
    </xf>
    <xf numFmtId="1" fontId="8" fillId="0" borderId="26" xfId="0" applyNumberFormat="1" applyFont="1" applyFill="1" applyBorder="1" applyAlignment="1">
      <alignment horizontal="center" vertical="center"/>
    </xf>
    <xf numFmtId="1" fontId="8" fillId="0" borderId="42" xfId="0" applyNumberFormat="1" applyFont="1" applyFill="1" applyBorder="1" applyAlignment="1">
      <alignment horizontal="center" vertical="center"/>
    </xf>
    <xf numFmtId="1" fontId="8" fillId="0" borderId="25" xfId="0" applyNumberFormat="1" applyFont="1" applyFill="1" applyBorder="1" applyAlignment="1">
      <alignment horizontal="center" vertical="center"/>
    </xf>
    <xf numFmtId="49" fontId="8" fillId="0" borderId="0" xfId="0" applyNumberFormat="1" applyFont="1" applyFill="1" applyBorder="1" applyAlignment="1">
      <alignment horizontal="left" wrapText="1"/>
    </xf>
    <xf numFmtId="0" fontId="30" fillId="0" borderId="0" xfId="0" applyNumberFormat="1" applyFont="1" applyFill="1" applyAlignment="1">
      <alignment horizontal="left"/>
    </xf>
    <xf numFmtId="172" fontId="19" fillId="0" borderId="19" xfId="93" applyNumberFormat="1" applyFont="1" applyFill="1" applyBorder="1" applyAlignment="1" applyProtection="1">
      <alignment horizontal="center" vertical="center"/>
      <protection/>
    </xf>
    <xf numFmtId="0" fontId="19" fillId="0" borderId="0" xfId="0" applyNumberFormat="1" applyFont="1" applyFill="1" applyBorder="1" applyAlignment="1">
      <alignment horizontal="right" vertical="center"/>
    </xf>
    <xf numFmtId="49" fontId="5" fillId="0" borderId="26" xfId="0" applyNumberFormat="1" applyFont="1" applyFill="1" applyBorder="1" applyAlignment="1" applyProtection="1">
      <alignment horizontal="center" vertical="center" wrapText="1"/>
      <protection/>
    </xf>
    <xf numFmtId="49" fontId="5" fillId="0" borderId="25" xfId="0" applyNumberFormat="1" applyFont="1" applyFill="1" applyBorder="1" applyAlignment="1" applyProtection="1">
      <alignment horizontal="center" vertical="center" wrapText="1"/>
      <protection/>
    </xf>
    <xf numFmtId="49" fontId="5" fillId="0" borderId="21" xfId="0" applyNumberFormat="1" applyFont="1" applyFill="1" applyBorder="1" applyAlignment="1" applyProtection="1">
      <alignment horizontal="center" vertical="center" wrapText="1"/>
      <protection/>
    </xf>
    <xf numFmtId="49" fontId="5" fillId="0" borderId="23" xfId="0" applyNumberFormat="1" applyFont="1" applyFill="1" applyBorder="1" applyAlignment="1" applyProtection="1">
      <alignment horizontal="center" vertical="center" wrapText="1"/>
      <protection/>
    </xf>
    <xf numFmtId="49" fontId="5" fillId="0" borderId="42" xfId="0" applyNumberFormat="1" applyFont="1" applyFill="1" applyBorder="1" applyAlignment="1" applyProtection="1">
      <alignment horizontal="center" vertical="center" wrapText="1"/>
      <protection/>
    </xf>
    <xf numFmtId="49" fontId="17" fillId="0" borderId="46" xfId="0" applyNumberFormat="1" applyFont="1" applyFill="1" applyBorder="1" applyAlignment="1" applyProtection="1">
      <alignment horizontal="center" vertical="center" wrapText="1"/>
      <protection/>
    </xf>
    <xf numFmtId="49" fontId="17" fillId="0" borderId="25" xfId="0" applyNumberFormat="1" applyFont="1" applyFill="1" applyBorder="1" applyAlignment="1" applyProtection="1">
      <alignment horizontal="center" vertical="center" wrapText="1"/>
      <protection/>
    </xf>
    <xf numFmtId="0" fontId="0" fillId="0" borderId="0" xfId="0" applyNumberFormat="1" applyFont="1" applyFill="1" applyAlignment="1">
      <alignment horizontal="center"/>
    </xf>
    <xf numFmtId="0" fontId="13" fillId="0" borderId="47" xfId="0" applyNumberFormat="1" applyFont="1" applyFill="1" applyBorder="1" applyAlignment="1">
      <alignment horizontal="center" vertical="center" wrapText="1"/>
    </xf>
    <xf numFmtId="0" fontId="13" fillId="0" borderId="48" xfId="0" applyNumberFormat="1" applyFont="1" applyFill="1" applyBorder="1" applyAlignment="1">
      <alignment horizontal="center" vertical="center" wrapText="1"/>
    </xf>
    <xf numFmtId="0" fontId="13" fillId="0" borderId="39" xfId="0" applyNumberFormat="1" applyFont="1" applyFill="1" applyBorder="1" applyAlignment="1">
      <alignment horizontal="center" vertical="center" wrapText="1"/>
    </xf>
    <xf numFmtId="0" fontId="13" fillId="0" borderId="20" xfId="0" applyNumberFormat="1" applyFont="1" applyFill="1" applyBorder="1" applyAlignment="1">
      <alignment horizontal="center" vertical="center" wrapText="1"/>
    </xf>
    <xf numFmtId="49" fontId="104" fillId="0" borderId="49" xfId="0" applyNumberFormat="1" applyFont="1" applyFill="1" applyBorder="1" applyAlignment="1">
      <alignment horizontal="center"/>
    </xf>
    <xf numFmtId="49" fontId="25" fillId="0" borderId="20" xfId="0" applyNumberFormat="1" applyFont="1" applyFill="1" applyBorder="1" applyAlignment="1" applyProtection="1">
      <alignment horizontal="center" vertical="center" wrapText="1"/>
      <protection/>
    </xf>
    <xf numFmtId="172" fontId="24" fillId="0" borderId="0" xfId="93" applyNumberFormat="1" applyFont="1" applyFill="1" applyBorder="1" applyAlignment="1" applyProtection="1">
      <alignment horizontal="left" vertical="center"/>
      <protection/>
    </xf>
    <xf numFmtId="49" fontId="13" fillId="0" borderId="20" xfId="0" applyNumberFormat="1" applyFont="1" applyFill="1" applyBorder="1" applyAlignment="1">
      <alignment horizontal="center" vertical="center" wrapText="1"/>
    </xf>
    <xf numFmtId="49" fontId="25" fillId="0" borderId="0" xfId="0" applyNumberFormat="1" applyFont="1" applyFill="1" applyAlignment="1">
      <alignment horizontal="left"/>
    </xf>
    <xf numFmtId="0" fontId="104" fillId="0" borderId="0" xfId="0" applyNumberFormat="1" applyFont="1" applyFill="1" applyBorder="1" applyAlignment="1">
      <alignment horizontal="center" wrapText="1"/>
    </xf>
    <xf numFmtId="49" fontId="13" fillId="0" borderId="0" xfId="0" applyNumberFormat="1" applyFont="1" applyFill="1" applyBorder="1" applyAlignment="1">
      <alignment horizontal="left" wrapText="1"/>
    </xf>
    <xf numFmtId="49" fontId="26" fillId="0" borderId="0" xfId="0" applyNumberFormat="1" applyFont="1" applyFill="1" applyAlignment="1">
      <alignment horizontal="center"/>
    </xf>
    <xf numFmtId="49" fontId="26" fillId="0" borderId="0" xfId="0" applyNumberFormat="1" applyFont="1" applyFill="1" applyBorder="1" applyAlignment="1">
      <alignment horizontal="center"/>
    </xf>
    <xf numFmtId="49" fontId="13" fillId="0" borderId="20" xfId="0" applyNumberFormat="1" applyFont="1" applyFill="1" applyBorder="1" applyAlignment="1" applyProtection="1">
      <alignment horizontal="center" vertical="center" wrapText="1"/>
      <protection/>
    </xf>
    <xf numFmtId="49" fontId="13" fillId="0" borderId="0" xfId="0" applyNumberFormat="1" applyFont="1" applyFill="1" applyAlignment="1">
      <alignment horizontal="center"/>
    </xf>
    <xf numFmtId="49" fontId="13" fillId="0" borderId="0" xfId="0" applyNumberFormat="1" applyFont="1" applyFill="1" applyAlignment="1">
      <alignment horizontal="center" wrapText="1"/>
    </xf>
    <xf numFmtId="0" fontId="75" fillId="0" borderId="0" xfId="0" applyNumberFormat="1" applyFont="1" applyFill="1" applyAlignment="1">
      <alignment horizontal="center"/>
    </xf>
    <xf numFmtId="49" fontId="13" fillId="0" borderId="48" xfId="0" applyNumberFormat="1" applyFont="1" applyFill="1" applyBorder="1" applyAlignment="1">
      <alignment horizontal="center" vertical="center" wrapText="1"/>
    </xf>
    <xf numFmtId="1" fontId="13" fillId="0" borderId="48" xfId="0" applyNumberFormat="1" applyFont="1" applyFill="1" applyBorder="1" applyAlignment="1">
      <alignment horizontal="center" vertical="center"/>
    </xf>
    <xf numFmtId="49" fontId="13" fillId="0" borderId="48" xfId="0" applyNumberFormat="1" applyFont="1" applyFill="1" applyBorder="1" applyAlignment="1" applyProtection="1">
      <alignment horizontal="center" vertical="center" wrapText="1"/>
      <protection/>
    </xf>
    <xf numFmtId="49" fontId="13" fillId="0" borderId="26" xfId="0" applyNumberFormat="1" applyFont="1" applyFill="1" applyBorder="1" applyAlignment="1" applyProtection="1">
      <alignment horizontal="left" vertical="center"/>
      <protection locked="0"/>
    </xf>
    <xf numFmtId="49" fontId="13" fillId="0" borderId="42" xfId="0" applyNumberFormat="1" applyFont="1" applyFill="1" applyBorder="1" applyAlignment="1" applyProtection="1">
      <alignment horizontal="left" vertical="center"/>
      <protection locked="0"/>
    </xf>
    <xf numFmtId="49" fontId="13" fillId="0" borderId="25" xfId="0" applyNumberFormat="1" applyFont="1" applyFill="1" applyBorder="1" applyAlignment="1" applyProtection="1">
      <alignment horizontal="left" vertical="center"/>
      <protection locked="0"/>
    </xf>
    <xf numFmtId="0" fontId="13" fillId="0" borderId="0" xfId="0" applyNumberFormat="1" applyFont="1" applyFill="1" applyBorder="1" applyAlignment="1">
      <alignment horizontal="left" wrapText="1"/>
    </xf>
    <xf numFmtId="0" fontId="4" fillId="0" borderId="0" xfId="0" applyNumberFormat="1" applyFont="1" applyFill="1" applyBorder="1" applyAlignment="1">
      <alignment horizontal="center" wrapText="1"/>
    </xf>
    <xf numFmtId="49" fontId="75" fillId="0" borderId="39" xfId="0" applyNumberFormat="1" applyFont="1" applyFill="1" applyBorder="1" applyAlignment="1" applyProtection="1">
      <alignment horizontal="center" vertical="center" wrapText="1"/>
      <protection/>
    </xf>
    <xf numFmtId="49" fontId="75" fillId="0" borderId="20" xfId="0" applyNumberFormat="1" applyFont="1" applyFill="1" applyBorder="1" applyAlignment="1" applyProtection="1">
      <alignment horizontal="center" vertical="center" wrapText="1"/>
      <protection/>
    </xf>
    <xf numFmtId="0" fontId="4" fillId="0" borderId="0" xfId="0" applyNumberFormat="1" applyFont="1" applyFill="1" applyBorder="1" applyAlignment="1">
      <alignment horizontal="center" vertical="center"/>
    </xf>
    <xf numFmtId="49" fontId="25" fillId="0" borderId="50" xfId="0" applyNumberFormat="1" applyFont="1" applyFill="1" applyBorder="1" applyAlignment="1" applyProtection="1">
      <alignment horizontal="center" vertical="center" wrapText="1"/>
      <protection/>
    </xf>
    <xf numFmtId="49" fontId="25" fillId="0" borderId="38" xfId="0" applyNumberFormat="1" applyFont="1" applyFill="1" applyBorder="1" applyAlignment="1" applyProtection="1">
      <alignment horizontal="center" vertical="center" wrapText="1"/>
      <protection/>
    </xf>
    <xf numFmtId="0" fontId="19" fillId="0" borderId="0" xfId="0" applyNumberFormat="1" applyFont="1" applyFill="1" applyBorder="1" applyAlignment="1">
      <alignment horizontal="center" vertical="center"/>
    </xf>
  </cellXfs>
  <cellStyles count="145">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urrency" xfId="96"/>
    <cellStyle name="Currency [0]" xfId="97"/>
    <cellStyle name="Check Cell" xfId="98"/>
    <cellStyle name="Check Cell 2" xfId="99"/>
    <cellStyle name="Check Cell 3"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BC_thong_ke_theo_TT01_BTP" xfId="137"/>
    <cellStyle name="Normal_Bieu 8 - Bieu 19 toan tinh" xfId="138"/>
    <cellStyle name="Normal_Bieu mau TK tu 11 den 19 (ban phat hanh)" xfId="139"/>
    <cellStyle name="Note" xfId="140"/>
    <cellStyle name="Note 2" xfId="141"/>
    <cellStyle name="Note 3" xfId="142"/>
    <cellStyle name="Output" xfId="143"/>
    <cellStyle name="Output 2" xfId="144"/>
    <cellStyle name="Output 3" xfId="145"/>
    <cellStyle name="Percent" xfId="146"/>
    <cellStyle name="Percent 2" xfId="147"/>
    <cellStyle name="Percent 2 2" xfId="148"/>
    <cellStyle name="Percent 3" xfId="149"/>
    <cellStyle name="Title" xfId="150"/>
    <cellStyle name="Title 2" xfId="151"/>
    <cellStyle name="Title 3" xfId="152"/>
    <cellStyle name="Total" xfId="153"/>
    <cellStyle name="Total 2" xfId="154"/>
    <cellStyle name="Total 3" xfId="155"/>
    <cellStyle name="Warning Text" xfId="156"/>
    <cellStyle name="Warning Text 2" xfId="157"/>
    <cellStyle name="Warning Text 3"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externalLink" Target="externalLinks/externalLink12.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382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4382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56" t="s">
        <v>26</v>
      </c>
      <c r="B1" s="556"/>
      <c r="C1" s="553" t="s">
        <v>70</v>
      </c>
      <c r="D1" s="553"/>
      <c r="E1" s="553"/>
      <c r="F1" s="557" t="s">
        <v>66</v>
      </c>
      <c r="G1" s="557"/>
      <c r="H1" s="557"/>
    </row>
    <row r="2" spans="1:8" ht="33.75" customHeight="1">
      <c r="A2" s="558" t="s">
        <v>73</v>
      </c>
      <c r="B2" s="558"/>
      <c r="C2" s="553"/>
      <c r="D2" s="553"/>
      <c r="E2" s="553"/>
      <c r="F2" s="550" t="s">
        <v>67</v>
      </c>
      <c r="G2" s="550"/>
      <c r="H2" s="550"/>
    </row>
    <row r="3" spans="1:8" ht="19.5" customHeight="1">
      <c r="A3" s="6" t="s">
        <v>61</v>
      </c>
      <c r="B3" s="6"/>
      <c r="C3" s="24"/>
      <c r="D3" s="24"/>
      <c r="E3" s="24"/>
      <c r="F3" s="550" t="s">
        <v>68</v>
      </c>
      <c r="G3" s="550"/>
      <c r="H3" s="550"/>
    </row>
    <row r="4" spans="1:8" s="7" customFormat="1" ht="19.5" customHeight="1">
      <c r="A4" s="6"/>
      <c r="B4" s="6"/>
      <c r="D4" s="8"/>
      <c r="F4" s="9" t="s">
        <v>69</v>
      </c>
      <c r="G4" s="9"/>
      <c r="H4" s="9"/>
    </row>
    <row r="5" spans="1:8" s="23" customFormat="1" ht="36" customHeight="1">
      <c r="A5" s="569" t="s">
        <v>53</v>
      </c>
      <c r="B5" s="570"/>
      <c r="C5" s="573" t="s">
        <v>64</v>
      </c>
      <c r="D5" s="574"/>
      <c r="E5" s="575" t="s">
        <v>63</v>
      </c>
      <c r="F5" s="575"/>
      <c r="G5" s="575"/>
      <c r="H5" s="552"/>
    </row>
    <row r="6" spans="1:8" s="23" customFormat="1" ht="20.25" customHeight="1">
      <c r="A6" s="571"/>
      <c r="B6" s="572"/>
      <c r="C6" s="554" t="s">
        <v>3</v>
      </c>
      <c r="D6" s="554" t="s">
        <v>71</v>
      </c>
      <c r="E6" s="551" t="s">
        <v>65</v>
      </c>
      <c r="F6" s="552"/>
      <c r="G6" s="551" t="s">
        <v>72</v>
      </c>
      <c r="H6" s="552"/>
    </row>
    <row r="7" spans="1:8" s="23" customFormat="1" ht="52.5" customHeight="1">
      <c r="A7" s="571"/>
      <c r="B7" s="572"/>
      <c r="C7" s="555"/>
      <c r="D7" s="555"/>
      <c r="E7" s="5" t="s">
        <v>3</v>
      </c>
      <c r="F7" s="5" t="s">
        <v>9</v>
      </c>
      <c r="G7" s="5" t="s">
        <v>3</v>
      </c>
      <c r="H7" s="5" t="s">
        <v>9</v>
      </c>
    </row>
    <row r="8" spans="1:8" ht="15" customHeight="1">
      <c r="A8" s="560" t="s">
        <v>6</v>
      </c>
      <c r="B8" s="561"/>
      <c r="C8" s="10">
        <v>1</v>
      </c>
      <c r="D8" s="10" t="s">
        <v>44</v>
      </c>
      <c r="E8" s="10" t="s">
        <v>45</v>
      </c>
      <c r="F8" s="10" t="s">
        <v>54</v>
      </c>
      <c r="G8" s="10" t="s">
        <v>55</v>
      </c>
      <c r="H8" s="10" t="s">
        <v>56</v>
      </c>
    </row>
    <row r="9" spans="1:8" ht="26.25" customHeight="1">
      <c r="A9" s="562" t="s">
        <v>33</v>
      </c>
      <c r="B9" s="563"/>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45</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64" t="s">
        <v>52</v>
      </c>
      <c r="C16" s="564"/>
      <c r="D16" s="26"/>
      <c r="E16" s="566" t="s">
        <v>19</v>
      </c>
      <c r="F16" s="566"/>
      <c r="G16" s="566"/>
      <c r="H16" s="566"/>
    </row>
    <row r="17" spans="2:8" ht="15.75" customHeight="1">
      <c r="B17" s="564"/>
      <c r="C17" s="564"/>
      <c r="D17" s="26"/>
      <c r="E17" s="567" t="s">
        <v>38</v>
      </c>
      <c r="F17" s="567"/>
      <c r="G17" s="567"/>
      <c r="H17" s="567"/>
    </row>
    <row r="18" spans="2:8" s="27" customFormat="1" ht="15.75" customHeight="1">
      <c r="B18" s="564"/>
      <c r="C18" s="564"/>
      <c r="D18" s="28"/>
      <c r="E18" s="568" t="s">
        <v>51</v>
      </c>
      <c r="F18" s="568"/>
      <c r="G18" s="568"/>
      <c r="H18" s="568"/>
    </row>
    <row r="20" ht="15.75">
      <c r="B20" s="19"/>
    </row>
    <row r="22" ht="15.75" hidden="1">
      <c r="A22" s="20" t="s">
        <v>41</v>
      </c>
    </row>
    <row r="23" spans="1:3" ht="15.75" hidden="1">
      <c r="A23" s="21"/>
      <c r="B23" s="565" t="s">
        <v>46</v>
      </c>
      <c r="C23" s="565"/>
    </row>
    <row r="24" spans="1:8" ht="15.75" customHeight="1" hidden="1">
      <c r="A24" s="22" t="s">
        <v>25</v>
      </c>
      <c r="B24" s="559" t="s">
        <v>49</v>
      </c>
      <c r="C24" s="559"/>
      <c r="D24" s="22"/>
      <c r="E24" s="22"/>
      <c r="F24" s="22"/>
      <c r="G24" s="22"/>
      <c r="H24" s="22"/>
    </row>
    <row r="25" spans="1:8" ht="15" customHeight="1" hidden="1">
      <c r="A25" s="22"/>
      <c r="B25" s="559" t="s">
        <v>50</v>
      </c>
      <c r="C25" s="559"/>
      <c r="D25" s="559"/>
      <c r="E25" s="22"/>
      <c r="F25" s="22"/>
      <c r="G25" s="22"/>
      <c r="H25" s="22"/>
    </row>
    <row r="26" spans="2:3" ht="15.75">
      <c r="B26" s="23"/>
      <c r="C26" s="23"/>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51" t="s">
        <v>212</v>
      </c>
      <c r="B1" s="751"/>
      <c r="C1" s="751"/>
      <c r="D1" s="754" t="s">
        <v>328</v>
      </c>
      <c r="E1" s="754"/>
      <c r="F1" s="754"/>
      <c r="G1" s="754"/>
      <c r="H1" s="754"/>
      <c r="I1" s="754"/>
      <c r="J1" s="191" t="s">
        <v>329</v>
      </c>
      <c r="K1" s="322"/>
      <c r="L1" s="322"/>
    </row>
    <row r="2" spans="1:12" ht="18.75" customHeight="1">
      <c r="A2" s="752" t="s">
        <v>287</v>
      </c>
      <c r="B2" s="752"/>
      <c r="C2" s="752"/>
      <c r="D2" s="842" t="s">
        <v>213</v>
      </c>
      <c r="E2" s="842"/>
      <c r="F2" s="842"/>
      <c r="G2" s="842"/>
      <c r="H2" s="842"/>
      <c r="I2" s="842"/>
      <c r="J2" s="751" t="s">
        <v>330</v>
      </c>
      <c r="K2" s="751"/>
      <c r="L2" s="751"/>
    </row>
    <row r="3" spans="1:12" ht="17.25">
      <c r="A3" s="752" t="s">
        <v>239</v>
      </c>
      <c r="B3" s="752"/>
      <c r="C3" s="752"/>
      <c r="D3" s="843" t="s">
        <v>331</v>
      </c>
      <c r="E3" s="844"/>
      <c r="F3" s="844"/>
      <c r="G3" s="844"/>
      <c r="H3" s="844"/>
      <c r="I3" s="844"/>
      <c r="J3" s="194" t="s">
        <v>347</v>
      </c>
      <c r="K3" s="194"/>
      <c r="L3" s="194"/>
    </row>
    <row r="4" spans="1:12" ht="15.75">
      <c r="A4" s="839" t="s">
        <v>332</v>
      </c>
      <c r="B4" s="839"/>
      <c r="C4" s="839"/>
      <c r="D4" s="840"/>
      <c r="E4" s="840"/>
      <c r="F4" s="840"/>
      <c r="G4" s="840"/>
      <c r="H4" s="840"/>
      <c r="I4" s="840"/>
      <c r="J4" s="768" t="s">
        <v>289</v>
      </c>
      <c r="K4" s="768"/>
      <c r="L4" s="768"/>
    </row>
    <row r="5" spans="1:13" ht="15.75">
      <c r="A5" s="324"/>
      <c r="B5" s="324"/>
      <c r="C5" s="325"/>
      <c r="D5" s="325"/>
      <c r="E5" s="193"/>
      <c r="J5" s="326" t="s">
        <v>333</v>
      </c>
      <c r="K5" s="241"/>
      <c r="L5" s="241"/>
      <c r="M5" s="241"/>
    </row>
    <row r="6" spans="1:13" s="329" customFormat="1" ht="24.75" customHeight="1">
      <c r="A6" s="833" t="s">
        <v>53</v>
      </c>
      <c r="B6" s="834"/>
      <c r="C6" s="831" t="s">
        <v>334</v>
      </c>
      <c r="D6" s="831"/>
      <c r="E6" s="831"/>
      <c r="F6" s="831"/>
      <c r="G6" s="831"/>
      <c r="H6" s="831"/>
      <c r="I6" s="831" t="s">
        <v>214</v>
      </c>
      <c r="J6" s="831"/>
      <c r="K6" s="831"/>
      <c r="L6" s="831"/>
      <c r="M6" s="328"/>
    </row>
    <row r="7" spans="1:13" s="329" customFormat="1" ht="17.25" customHeight="1">
      <c r="A7" s="835"/>
      <c r="B7" s="836"/>
      <c r="C7" s="831" t="s">
        <v>31</v>
      </c>
      <c r="D7" s="831"/>
      <c r="E7" s="831" t="s">
        <v>7</v>
      </c>
      <c r="F7" s="831"/>
      <c r="G7" s="831"/>
      <c r="H7" s="831"/>
      <c r="I7" s="831" t="s">
        <v>215</v>
      </c>
      <c r="J7" s="831"/>
      <c r="K7" s="831" t="s">
        <v>216</v>
      </c>
      <c r="L7" s="831"/>
      <c r="M7" s="328"/>
    </row>
    <row r="8" spans="1:12" s="329" customFormat="1" ht="27.75" customHeight="1">
      <c r="A8" s="835"/>
      <c r="B8" s="836"/>
      <c r="C8" s="831"/>
      <c r="D8" s="831"/>
      <c r="E8" s="831" t="s">
        <v>217</v>
      </c>
      <c r="F8" s="831"/>
      <c r="G8" s="831" t="s">
        <v>218</v>
      </c>
      <c r="H8" s="831"/>
      <c r="I8" s="831"/>
      <c r="J8" s="831"/>
      <c r="K8" s="831"/>
      <c r="L8" s="831"/>
    </row>
    <row r="9" spans="1:12" s="329" customFormat="1" ht="24.75" customHeight="1">
      <c r="A9" s="837"/>
      <c r="B9" s="838"/>
      <c r="C9" s="327" t="s">
        <v>219</v>
      </c>
      <c r="D9" s="327" t="s">
        <v>9</v>
      </c>
      <c r="E9" s="327" t="s">
        <v>3</v>
      </c>
      <c r="F9" s="327" t="s">
        <v>220</v>
      </c>
      <c r="G9" s="327" t="s">
        <v>3</v>
      </c>
      <c r="H9" s="327" t="s">
        <v>220</v>
      </c>
      <c r="I9" s="327" t="s">
        <v>3</v>
      </c>
      <c r="J9" s="327" t="s">
        <v>220</v>
      </c>
      <c r="K9" s="327" t="s">
        <v>3</v>
      </c>
      <c r="L9" s="327" t="s">
        <v>220</v>
      </c>
    </row>
    <row r="10" spans="1:12" s="331" customFormat="1" ht="15.75">
      <c r="A10" s="735" t="s">
        <v>6</v>
      </c>
      <c r="B10" s="736"/>
      <c r="C10" s="330">
        <v>1</v>
      </c>
      <c r="D10" s="330">
        <v>2</v>
      </c>
      <c r="E10" s="330">
        <v>3</v>
      </c>
      <c r="F10" s="330">
        <v>4</v>
      </c>
      <c r="G10" s="330">
        <v>5</v>
      </c>
      <c r="H10" s="330">
        <v>6</v>
      </c>
      <c r="I10" s="330">
        <v>7</v>
      </c>
      <c r="J10" s="330">
        <v>8</v>
      </c>
      <c r="K10" s="330">
        <v>9</v>
      </c>
      <c r="L10" s="330">
        <v>10</v>
      </c>
    </row>
    <row r="11" spans="1:12" s="331" customFormat="1" ht="30.75" customHeight="1">
      <c r="A11" s="743" t="s">
        <v>284</v>
      </c>
      <c r="B11" s="744"/>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48" t="s">
        <v>285</v>
      </c>
      <c r="B12" s="749"/>
      <c r="C12" s="249">
        <v>0</v>
      </c>
      <c r="D12" s="249">
        <v>0</v>
      </c>
      <c r="E12" s="249">
        <v>0</v>
      </c>
      <c r="F12" s="249">
        <v>0</v>
      </c>
      <c r="G12" s="249">
        <v>0</v>
      </c>
      <c r="H12" s="249">
        <v>0</v>
      </c>
      <c r="I12" s="249">
        <v>0</v>
      </c>
      <c r="J12" s="249">
        <v>0</v>
      </c>
      <c r="K12" s="249">
        <v>0</v>
      </c>
      <c r="L12" s="249">
        <v>0</v>
      </c>
    </row>
    <row r="13" spans="1:32" s="331" customFormat="1" ht="17.25" customHeight="1">
      <c r="A13" s="729" t="s">
        <v>30</v>
      </c>
      <c r="B13" s="730"/>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76</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254</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286</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257</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258</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259</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260</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265</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267</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268</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269</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271</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46" t="s">
        <v>272</v>
      </c>
      <c r="C28" s="746"/>
      <c r="D28" s="746"/>
      <c r="E28" s="204"/>
      <c r="F28" s="258"/>
      <c r="G28" s="258"/>
      <c r="H28" s="745" t="s">
        <v>272</v>
      </c>
      <c r="I28" s="745"/>
      <c r="J28" s="745"/>
      <c r="K28" s="745"/>
      <c r="L28" s="745"/>
      <c r="AG28" s="192" t="s">
        <v>273</v>
      </c>
      <c r="AI28" s="190">
        <f>82/88</f>
        <v>0.9318181818181818</v>
      </c>
    </row>
    <row r="29" spans="1:12" s="192" customFormat="1" ht="19.5" customHeight="1">
      <c r="A29" s="202"/>
      <c r="B29" s="747" t="s">
        <v>221</v>
      </c>
      <c r="C29" s="747"/>
      <c r="D29" s="747"/>
      <c r="E29" s="204"/>
      <c r="F29" s="205"/>
      <c r="G29" s="205"/>
      <c r="H29" s="750" t="s">
        <v>139</v>
      </c>
      <c r="I29" s="750"/>
      <c r="J29" s="750"/>
      <c r="K29" s="750"/>
      <c r="L29" s="750"/>
    </row>
    <row r="30" spans="1:12" s="196" customFormat="1" ht="15" customHeight="1">
      <c r="A30" s="202"/>
      <c r="B30" s="832"/>
      <c r="C30" s="832"/>
      <c r="D30" s="832"/>
      <c r="E30" s="204"/>
      <c r="F30" s="205"/>
      <c r="G30" s="205"/>
      <c r="H30" s="704"/>
      <c r="I30" s="704"/>
      <c r="J30" s="704"/>
      <c r="K30" s="704"/>
      <c r="L30" s="704"/>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30" t="s">
        <v>276</v>
      </c>
      <c r="C33" s="830"/>
      <c r="D33" s="830"/>
      <c r="E33" s="336"/>
      <c r="F33" s="336"/>
      <c r="G33" s="336"/>
      <c r="H33" s="336"/>
      <c r="I33" s="336"/>
      <c r="J33" s="337" t="s">
        <v>276</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41" t="s">
        <v>222</v>
      </c>
      <c r="C37" s="841"/>
      <c r="D37" s="841"/>
      <c r="E37" s="841"/>
      <c r="F37" s="841"/>
      <c r="G37" s="841"/>
      <c r="H37" s="841"/>
      <c r="I37" s="841"/>
      <c r="J37" s="841"/>
      <c r="K37" s="339"/>
      <c r="L37" s="294"/>
      <c r="M37" s="265"/>
      <c r="N37" s="265"/>
      <c r="O37" s="265"/>
    </row>
    <row r="38" spans="2:12" s="184" customFormat="1" ht="18.75" hidden="1">
      <c r="B38" s="236" t="s">
        <v>223</v>
      </c>
      <c r="C38" s="186"/>
      <c r="D38" s="186"/>
      <c r="E38" s="186"/>
      <c r="F38" s="186"/>
      <c r="G38" s="186"/>
      <c r="H38" s="186"/>
      <c r="I38" s="186"/>
      <c r="J38" s="186"/>
      <c r="K38" s="338"/>
      <c r="L38" s="186"/>
    </row>
    <row r="39" spans="2:12" ht="18.75" hidden="1">
      <c r="B39" s="340" t="s">
        <v>224</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576" t="s">
        <v>318</v>
      </c>
      <c r="C41" s="576"/>
      <c r="D41" s="576"/>
      <c r="E41" s="210"/>
      <c r="F41" s="210"/>
      <c r="G41" s="182"/>
      <c r="H41" s="577" t="s">
        <v>230</v>
      </c>
      <c r="I41" s="577"/>
      <c r="J41" s="577"/>
      <c r="K41" s="577"/>
      <c r="L41" s="577"/>
      <c r="M41" s="163"/>
    </row>
    <row r="42" spans="2:12" ht="18.75">
      <c r="B42" s="336"/>
      <c r="C42" s="336"/>
      <c r="D42" s="336"/>
      <c r="E42" s="336"/>
      <c r="F42" s="336"/>
      <c r="G42" s="336"/>
      <c r="H42" s="336"/>
      <c r="I42" s="336"/>
      <c r="J42" s="336"/>
      <c r="K42" s="336"/>
      <c r="L42" s="336"/>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45" t="s">
        <v>360</v>
      </c>
      <c r="M1" s="846"/>
      <c r="N1" s="846"/>
      <c r="O1" s="365"/>
      <c r="P1" s="365"/>
      <c r="Q1" s="365"/>
      <c r="R1" s="365"/>
      <c r="S1" s="365"/>
      <c r="T1" s="365"/>
      <c r="U1" s="365"/>
      <c r="V1" s="365"/>
      <c r="W1" s="365"/>
      <c r="X1" s="365"/>
      <c r="Y1" s="366"/>
    </row>
    <row r="2" spans="11:17" ht="34.5" customHeight="1">
      <c r="K2" s="349"/>
      <c r="L2" s="847" t="s">
        <v>367</v>
      </c>
      <c r="M2" s="848"/>
      <c r="N2" s="849"/>
      <c r="O2" s="29"/>
      <c r="P2" s="351"/>
      <c r="Q2" s="347"/>
    </row>
    <row r="3" spans="11:18" ht="31.5" customHeight="1">
      <c r="K3" s="349"/>
      <c r="L3" s="354" t="s">
        <v>376</v>
      </c>
      <c r="M3" s="355">
        <f>'06'!C11</f>
        <v>4125</v>
      </c>
      <c r="N3" s="355"/>
      <c r="O3" s="355"/>
      <c r="P3" s="352"/>
      <c r="Q3" s="348"/>
      <c r="R3" s="345"/>
    </row>
    <row r="4" spans="11:18" ht="30" customHeight="1">
      <c r="K4" s="349"/>
      <c r="L4" s="356" t="s">
        <v>361</v>
      </c>
      <c r="M4" s="357">
        <f>'06'!D11</f>
        <v>1580</v>
      </c>
      <c r="N4" s="355"/>
      <c r="O4" s="355"/>
      <c r="P4" s="352"/>
      <c r="Q4" s="348"/>
      <c r="R4" s="345"/>
    </row>
    <row r="5" spans="11:18" ht="31.5" customHeight="1">
      <c r="K5" s="349"/>
      <c r="L5" s="356" t="s">
        <v>362</v>
      </c>
      <c r="M5" s="357">
        <f>'06'!E11</f>
        <v>2545</v>
      </c>
      <c r="N5" s="355"/>
      <c r="O5" s="355"/>
      <c r="P5" s="352"/>
      <c r="Q5" s="348"/>
      <c r="R5" s="345"/>
    </row>
    <row r="6" spans="11:18" ht="27" customHeight="1">
      <c r="K6" s="349"/>
      <c r="L6" s="354" t="s">
        <v>363</v>
      </c>
      <c r="M6" s="355">
        <f>'06'!F11</f>
        <v>22</v>
      </c>
      <c r="N6" s="355"/>
      <c r="O6" s="355"/>
      <c r="P6" s="352"/>
      <c r="Q6" s="348"/>
      <c r="R6" s="345"/>
    </row>
    <row r="7" spans="11:18" s="342" customFormat="1" ht="30" customHeight="1">
      <c r="K7" s="350"/>
      <c r="L7" s="358" t="s">
        <v>379</v>
      </c>
      <c r="M7" s="355">
        <f>'06'!H11</f>
        <v>4103</v>
      </c>
      <c r="N7" s="355"/>
      <c r="O7" s="355"/>
      <c r="P7" s="352"/>
      <c r="Q7" s="348"/>
      <c r="R7" s="345"/>
    </row>
    <row r="8" spans="11:18" ht="30.75" customHeight="1">
      <c r="K8" s="349"/>
      <c r="L8" s="359" t="s">
        <v>378</v>
      </c>
      <c r="M8" s="360">
        <f>'[7]M6 Tong hop Viec CHV '!$C$12</f>
        <v>1489</v>
      </c>
      <c r="N8" s="355"/>
      <c r="O8" s="355"/>
      <c r="P8" s="352"/>
      <c r="Q8" s="348"/>
      <c r="R8" s="345"/>
    </row>
    <row r="9" spans="11:18" ht="33" customHeight="1">
      <c r="K9" s="349"/>
      <c r="L9" s="367" t="s">
        <v>381</v>
      </c>
      <c r="M9" s="368">
        <f>(M7-M8)/M8</f>
        <v>1.7555406312961719</v>
      </c>
      <c r="N9" s="355"/>
      <c r="O9" s="355"/>
      <c r="P9" s="352"/>
      <c r="Q9" s="348"/>
      <c r="R9" s="345"/>
    </row>
    <row r="10" spans="11:18" ht="33" customHeight="1">
      <c r="K10" s="349"/>
      <c r="L10" s="354" t="s">
        <v>380</v>
      </c>
      <c r="M10" s="355">
        <f>'06'!I11</f>
        <v>2812</v>
      </c>
      <c r="N10" s="355" t="s">
        <v>364</v>
      </c>
      <c r="O10" s="361">
        <f>M10/M7</f>
        <v>0.6853521813307336</v>
      </c>
      <c r="P10" s="352"/>
      <c r="Q10" s="348"/>
      <c r="R10" s="345"/>
    </row>
    <row r="11" spans="11:18" ht="22.5" customHeight="1">
      <c r="K11" s="349"/>
      <c r="L11" s="354" t="s">
        <v>382</v>
      </c>
      <c r="M11" s="355">
        <f>'06'!Q11</f>
        <v>1291</v>
      </c>
      <c r="N11" s="355" t="s">
        <v>364</v>
      </c>
      <c r="O11" s="361">
        <f>M11/M7</f>
        <v>0.3146478186692664</v>
      </c>
      <c r="P11" s="352"/>
      <c r="Q11" s="348"/>
      <c r="R11" s="345"/>
    </row>
    <row r="12" spans="11:18" ht="34.5" customHeight="1">
      <c r="K12" s="349"/>
      <c r="L12" s="354" t="s">
        <v>383</v>
      </c>
      <c r="M12" s="355">
        <f>'06'!J11+'06'!K11</f>
        <v>2298</v>
      </c>
      <c r="N12" s="354"/>
      <c r="O12" s="354"/>
      <c r="P12" s="346"/>
      <c r="R12" s="346"/>
    </row>
    <row r="13" spans="11:18" ht="33.75" customHeight="1">
      <c r="K13" s="349"/>
      <c r="L13" s="354" t="s">
        <v>384</v>
      </c>
      <c r="M13" s="361">
        <f>M12/M7</f>
        <v>0.5600779917133805</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385</v>
      </c>
      <c r="M16" s="360">
        <f>'[7]M6 Tong hop Viec CHV '!$H$12+'[7]M6 Tong hop Viec CHV '!$I$12+'[7]M6 Tong hop Viec CHV '!$K$12</f>
        <v>749</v>
      </c>
      <c r="N16" s="355"/>
      <c r="O16" s="355"/>
      <c r="P16" s="352"/>
      <c r="R16" s="346"/>
    </row>
    <row r="17" spans="11:18" ht="24.75" customHeight="1">
      <c r="K17" s="349"/>
      <c r="L17" s="367" t="s">
        <v>386</v>
      </c>
      <c r="M17" s="362">
        <f>M16/M8</f>
        <v>0.5030221625251847</v>
      </c>
      <c r="N17" s="355"/>
      <c r="O17" s="355"/>
      <c r="P17" s="352"/>
      <c r="R17" s="346"/>
    </row>
    <row r="18" spans="11:18" ht="26.25" customHeight="1">
      <c r="K18" s="349"/>
      <c r="L18" s="367" t="s">
        <v>365</v>
      </c>
      <c r="M18" s="368">
        <f>M13-M17</f>
        <v>0.05705582918819574</v>
      </c>
      <c r="N18" s="355"/>
      <c r="O18" s="355"/>
      <c r="P18" s="352"/>
      <c r="R18" s="346"/>
    </row>
    <row r="19" spans="11:18" ht="24.75" customHeight="1">
      <c r="K19" s="349"/>
      <c r="L19" s="354" t="s">
        <v>387</v>
      </c>
      <c r="M19" s="355">
        <f>'06'!J11</f>
        <v>2261</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388</v>
      </c>
      <c r="M26" s="361">
        <f>M19/'06'!I11</f>
        <v>0.8040540540540541</v>
      </c>
      <c r="N26" s="355"/>
      <c r="O26" s="355"/>
      <c r="P26" s="352"/>
      <c r="R26" s="346"/>
    </row>
    <row r="27" spans="11:18" ht="24.75" customHeight="1">
      <c r="K27" s="349"/>
      <c r="L27" s="359" t="s">
        <v>389</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390</v>
      </c>
      <c r="M30" s="361">
        <f>M26-M27</f>
        <v>0.1313921835504569</v>
      </c>
      <c r="N30" s="355"/>
      <c r="O30" s="355"/>
      <c r="P30" s="352"/>
      <c r="R30" s="346"/>
    </row>
    <row r="31" spans="11:18" ht="24.75" customHeight="1">
      <c r="K31" s="349"/>
      <c r="L31" s="354" t="s">
        <v>391</v>
      </c>
      <c r="M31" s="355">
        <f>'06'!R11</f>
        <v>1805</v>
      </c>
      <c r="N31" s="355"/>
      <c r="O31" s="355"/>
      <c r="P31" s="352"/>
      <c r="R31" s="346"/>
    </row>
    <row r="32" spans="11:18" ht="24.75" customHeight="1">
      <c r="K32" s="349"/>
      <c r="L32" s="359" t="s">
        <v>392</v>
      </c>
      <c r="M32" s="360">
        <f>'[7]M6 Tong hop Viec CHV '!$R$12</f>
        <v>719</v>
      </c>
      <c r="N32" s="355"/>
      <c r="O32" s="355"/>
      <c r="P32" s="352"/>
      <c r="R32" s="346"/>
    </row>
    <row r="33" spans="11:18" ht="24.75" customHeight="1">
      <c r="K33" s="349"/>
      <c r="L33" s="367" t="s">
        <v>393</v>
      </c>
      <c r="M33" s="369">
        <f>M31-M32</f>
        <v>1086</v>
      </c>
      <c r="N33" s="369" t="s">
        <v>366</v>
      </c>
      <c r="O33" s="368">
        <f>(M31-M32)/M32</f>
        <v>1.5104311543810849</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368</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394</v>
      </c>
      <c r="M42" s="355">
        <f>'07'!C11</f>
        <v>117372735</v>
      </c>
      <c r="N42" s="355"/>
      <c r="O42" s="355"/>
      <c r="P42" s="346"/>
      <c r="R42" s="346"/>
    </row>
    <row r="43" spans="11:18" ht="24.75" customHeight="1">
      <c r="K43" s="349"/>
      <c r="L43" s="363" t="s">
        <v>96</v>
      </c>
      <c r="M43" s="355">
        <f>'07'!D11</f>
        <v>95712620</v>
      </c>
      <c r="N43" s="355"/>
      <c r="O43" s="355"/>
      <c r="P43" s="346"/>
      <c r="R43" s="346"/>
    </row>
    <row r="44" spans="11:18" ht="24.75" customHeight="1">
      <c r="K44" s="349"/>
      <c r="L44" s="363" t="s">
        <v>362</v>
      </c>
      <c r="M44" s="355">
        <f>'07'!E11</f>
        <v>21660115</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395</v>
      </c>
      <c r="M47" s="355">
        <f>'07'!F11</f>
        <v>7844406</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396</v>
      </c>
      <c r="M50" s="355">
        <f>'07'!H11</f>
        <v>109528329</v>
      </c>
      <c r="N50" s="355"/>
      <c r="O50" s="355"/>
      <c r="P50" s="346"/>
      <c r="R50" s="346"/>
    </row>
    <row r="51" spans="11:18" ht="24.75" customHeight="1">
      <c r="K51" s="349"/>
      <c r="L51" s="364" t="s">
        <v>397</v>
      </c>
      <c r="M51" s="360">
        <f>'[7]M7 Thop tien CHV'!$C$12</f>
        <v>54227822.442</v>
      </c>
      <c r="N51" s="355"/>
      <c r="O51" s="355"/>
      <c r="P51" s="346"/>
      <c r="R51" s="346"/>
    </row>
    <row r="52" spans="11:18" ht="24.75" customHeight="1">
      <c r="K52" s="349"/>
      <c r="L52" s="377" t="s">
        <v>369</v>
      </c>
      <c r="M52" s="369">
        <f>M50-M51</f>
        <v>55300506.558</v>
      </c>
      <c r="N52" s="355"/>
      <c r="O52" s="355"/>
      <c r="P52" s="346"/>
      <c r="R52" s="346"/>
    </row>
    <row r="53" spans="11:18" ht="24.75" customHeight="1">
      <c r="K53" s="349"/>
      <c r="L53" s="377" t="s">
        <v>370</v>
      </c>
      <c r="M53" s="368">
        <f>(M52/M51)</f>
        <v>1.0197810656540247</v>
      </c>
      <c r="N53" s="355"/>
      <c r="O53" s="355"/>
      <c r="P53" s="346"/>
      <c r="R53" s="346"/>
    </row>
    <row r="54" spans="11:18" ht="24.75" customHeight="1">
      <c r="K54" s="349"/>
      <c r="L54" s="363" t="s">
        <v>398</v>
      </c>
      <c r="M54" s="355">
        <f>'07'!I11</f>
        <v>46472020</v>
      </c>
      <c r="N54" s="355" t="s">
        <v>371</v>
      </c>
      <c r="O54" s="361">
        <f>'07'!I11/'07'!H11</f>
        <v>0.4242922394990615</v>
      </c>
      <c r="P54" s="346"/>
      <c r="R54" s="346"/>
    </row>
    <row r="55" spans="11:18" ht="24.75" customHeight="1">
      <c r="K55" s="349"/>
      <c r="L55" s="363" t="s">
        <v>399</v>
      </c>
      <c r="M55" s="355">
        <f>'07'!R11</f>
        <v>63056309</v>
      </c>
      <c r="N55" s="355" t="s">
        <v>371</v>
      </c>
      <c r="O55" s="361">
        <f>'07'!R11/'07'!H11</f>
        <v>0.5757077605009385</v>
      </c>
      <c r="P55" s="346"/>
      <c r="R55" s="346"/>
    </row>
    <row r="56" spans="11:18" ht="24.75" customHeight="1">
      <c r="K56" s="349"/>
      <c r="L56" s="363" t="s">
        <v>400</v>
      </c>
      <c r="M56" s="355">
        <f>'07'!J11+'07'!K11+'07'!L11</f>
        <v>11703671</v>
      </c>
      <c r="N56" s="355" t="s">
        <v>371</v>
      </c>
      <c r="O56" s="361">
        <f>M56/'07'!H11</f>
        <v>0.10685519542619883</v>
      </c>
      <c r="P56" s="346"/>
      <c r="R56" s="346"/>
    </row>
    <row r="57" spans="11:18" ht="24.75" customHeight="1">
      <c r="K57" s="349"/>
      <c r="L57" s="364" t="s">
        <v>401</v>
      </c>
      <c r="M57" s="360">
        <f>'[7]M7 Thop tien CHV'!$H$12+'[7]M7 Thop tien CHV'!$I$12+'[7]M7 Thop tien CHV'!$K$12</f>
        <v>2217726.5</v>
      </c>
      <c r="N57" s="360" t="s">
        <v>371</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402</v>
      </c>
      <c r="M60" s="368">
        <f>O56-O57</f>
        <v>0.06595872567818349</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403</v>
      </c>
      <c r="M63" s="355">
        <f>'07'!J11</f>
        <v>9706060</v>
      </c>
      <c r="N63" s="355" t="s">
        <v>372</v>
      </c>
      <c r="O63" s="361">
        <f>'07'!J11/'07'!I11</f>
        <v>0.20885814733252395</v>
      </c>
      <c r="P63" s="346"/>
      <c r="R63" s="346"/>
    </row>
    <row r="64" spans="11:16" ht="24.75" customHeight="1">
      <c r="K64" s="349"/>
      <c r="L64" s="364" t="s">
        <v>404</v>
      </c>
      <c r="M64" s="360">
        <f>'[7]M7 Thop tien CHV'!$H$12</f>
        <v>2212774.5</v>
      </c>
      <c r="N64" s="360" t="s">
        <v>373</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405</v>
      </c>
      <c r="M68" s="368">
        <f>O63-O64</f>
        <v>0.19461464601271028</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406</v>
      </c>
      <c r="M72" s="355">
        <f>'07'!S11</f>
        <v>97824658</v>
      </c>
      <c r="N72" s="355"/>
      <c r="O72" s="355"/>
      <c r="P72" s="346"/>
    </row>
    <row r="73" spans="11:16" ht="24.75" customHeight="1">
      <c r="K73" s="349"/>
      <c r="L73" s="364" t="s">
        <v>407</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374</v>
      </c>
      <c r="M76" s="369">
        <f>M72-M73</f>
        <v>49697847.638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375</v>
      </c>
      <c r="M79" s="368">
        <f>M76/M73</f>
        <v>1.0326437024224746</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A10" sqref="A10:B10"/>
    </sheetView>
  </sheetViews>
  <sheetFormatPr defaultColWidth="9.00390625" defaultRowHeight="15.75"/>
  <cols>
    <col min="1" max="1" width="23.50390625" style="0" customWidth="1"/>
    <col min="2" max="2" width="66.125" style="0" customWidth="1"/>
  </cols>
  <sheetData>
    <row r="2" spans="1:2" ht="62.25" customHeight="1">
      <c r="A2" s="850" t="s">
        <v>421</v>
      </c>
      <c r="B2" s="850"/>
    </row>
    <row r="3" spans="1:2" ht="22.5" customHeight="1">
      <c r="A3" s="401" t="s">
        <v>409</v>
      </c>
      <c r="B3" s="402" t="s">
        <v>482</v>
      </c>
    </row>
    <row r="4" spans="1:2" ht="22.5" customHeight="1">
      <c r="A4" s="401" t="s">
        <v>408</v>
      </c>
      <c r="B4" s="402" t="s">
        <v>469</v>
      </c>
    </row>
    <row r="5" spans="1:2" ht="22.5" customHeight="1">
      <c r="A5" s="401" t="s">
        <v>410</v>
      </c>
      <c r="B5" s="422" t="s">
        <v>472</v>
      </c>
    </row>
    <row r="6" spans="1:2" ht="22.5" customHeight="1">
      <c r="A6" s="401" t="s">
        <v>411</v>
      </c>
      <c r="B6" s="417" t="s">
        <v>467</v>
      </c>
    </row>
    <row r="7" spans="1:2" ht="22.5" customHeight="1">
      <c r="A7" s="401" t="s">
        <v>412</v>
      </c>
      <c r="B7" s="417" t="s">
        <v>377</v>
      </c>
    </row>
    <row r="8" spans="1:2" ht="15.75">
      <c r="A8" s="403" t="s">
        <v>413</v>
      </c>
      <c r="B8" s="423" t="s">
        <v>483</v>
      </c>
    </row>
    <row r="10" spans="1:2" ht="62.25" customHeight="1">
      <c r="A10" s="851" t="s">
        <v>422</v>
      </c>
      <c r="B10" s="851"/>
    </row>
    <row r="11" spans="1:2" ht="15.75">
      <c r="A11" s="852" t="s">
        <v>420</v>
      </c>
      <c r="B11" s="852"/>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T75"/>
  <sheetViews>
    <sheetView showZeros="0" tabSelected="1" zoomScaleSheetLayoutView="85" zoomScalePageLayoutView="0" workbookViewId="0" topLeftCell="A7">
      <pane xSplit="1" ySplit="5" topLeftCell="B12" activePane="bottomRight" state="frozen"/>
      <selection pane="topLeft" activeCell="A7" sqref="A7"/>
      <selection pane="topRight" activeCell="B7" sqref="B7"/>
      <selection pane="bottomLeft" activeCell="A12" sqref="A12"/>
      <selection pane="bottomRight" activeCell="C24" sqref="C24"/>
    </sheetView>
  </sheetViews>
  <sheetFormatPr defaultColWidth="9.00390625" defaultRowHeight="15.75"/>
  <cols>
    <col min="1" max="1" width="3.50390625" style="23" customWidth="1"/>
    <col min="2" max="2" width="25.25390625" style="23" customWidth="1"/>
    <col min="3" max="3" width="9.625" style="23" customWidth="1"/>
    <col min="4" max="5" width="7.375" style="23" customWidth="1"/>
    <col min="6" max="6" width="6.50390625" style="23" customWidth="1"/>
    <col min="7" max="7" width="6.75390625" style="23" customWidth="1"/>
    <col min="8" max="8" width="8.875" style="23" customWidth="1"/>
    <col min="9" max="9" width="7.875" style="23" customWidth="1"/>
    <col min="10" max="11" width="6.25390625" style="23" customWidth="1"/>
    <col min="12" max="12" width="5.75390625" style="23" customWidth="1"/>
    <col min="13" max="14" width="5.875" style="23" customWidth="1"/>
    <col min="15" max="15" width="5.25390625" style="23" customWidth="1"/>
    <col min="16" max="16" width="4.375" style="23" customWidth="1"/>
    <col min="17" max="17" width="7.00390625" style="23" customWidth="1"/>
    <col min="18" max="18" width="6.75390625" style="23" customWidth="1"/>
    <col min="19" max="19" width="7.125" style="23" customWidth="1"/>
    <col min="20" max="16384" width="9.00390625" style="23" customWidth="1"/>
  </cols>
  <sheetData>
    <row r="1" spans="1:19" ht="20.25" customHeight="1">
      <c r="A1" s="388" t="s">
        <v>27</v>
      </c>
      <c r="B1" s="388"/>
      <c r="C1" s="388"/>
      <c r="E1" s="855" t="s">
        <v>62</v>
      </c>
      <c r="F1" s="855"/>
      <c r="G1" s="855"/>
      <c r="H1" s="855"/>
      <c r="I1" s="855"/>
      <c r="J1" s="855"/>
      <c r="K1" s="855"/>
      <c r="L1" s="855"/>
      <c r="M1" s="855"/>
      <c r="N1" s="855"/>
      <c r="O1" s="855"/>
      <c r="P1" s="379" t="s">
        <v>414</v>
      </c>
      <c r="Q1" s="379"/>
      <c r="R1" s="379"/>
      <c r="S1" s="379"/>
    </row>
    <row r="2" spans="1:19" ht="17.25" customHeight="1">
      <c r="A2" s="862" t="s">
        <v>226</v>
      </c>
      <c r="B2" s="862"/>
      <c r="C2" s="862"/>
      <c r="D2" s="862"/>
      <c r="E2" s="854" t="s">
        <v>34</v>
      </c>
      <c r="F2" s="854"/>
      <c r="G2" s="854"/>
      <c r="H2" s="854"/>
      <c r="I2" s="854"/>
      <c r="J2" s="854"/>
      <c r="K2" s="854"/>
      <c r="L2" s="854"/>
      <c r="M2" s="854"/>
      <c r="N2" s="854"/>
      <c r="O2" s="854"/>
      <c r="P2" s="863" t="str">
        <f>'Thong tin'!B4</f>
        <v>Cục THADS tỉnh Tuyên Quang</v>
      </c>
      <c r="Q2" s="863"/>
      <c r="R2" s="863"/>
      <c r="S2" s="863"/>
    </row>
    <row r="3" spans="1:19" ht="19.5" customHeight="1">
      <c r="A3" s="862" t="s">
        <v>227</v>
      </c>
      <c r="B3" s="862"/>
      <c r="C3" s="862"/>
      <c r="D3" s="862"/>
      <c r="E3" s="874" t="str">
        <f>'Thong tin'!B3</f>
        <v>06 tháng / năm 2018</v>
      </c>
      <c r="F3" s="874"/>
      <c r="G3" s="874"/>
      <c r="H3" s="874"/>
      <c r="I3" s="874"/>
      <c r="J3" s="874"/>
      <c r="K3" s="874"/>
      <c r="L3" s="874"/>
      <c r="M3" s="874"/>
      <c r="N3" s="874"/>
      <c r="O3" s="874"/>
      <c r="P3" s="379" t="s">
        <v>415</v>
      </c>
      <c r="Q3" s="388"/>
      <c r="R3" s="379"/>
      <c r="S3" s="379"/>
    </row>
    <row r="4" spans="1:19" ht="14.25" customHeight="1">
      <c r="A4" s="382" t="s">
        <v>105</v>
      </c>
      <c r="B4" s="388"/>
      <c r="C4" s="388"/>
      <c r="D4" s="388"/>
      <c r="E4" s="388"/>
      <c r="F4" s="388"/>
      <c r="G4" s="388"/>
      <c r="H4" s="388"/>
      <c r="I4" s="388"/>
      <c r="J4" s="388"/>
      <c r="K4" s="388"/>
      <c r="L4" s="388"/>
      <c r="M4" s="388"/>
      <c r="N4" s="391"/>
      <c r="O4" s="391"/>
      <c r="P4" s="882" t="s">
        <v>289</v>
      </c>
      <c r="Q4" s="882"/>
      <c r="R4" s="882"/>
      <c r="S4" s="882"/>
    </row>
    <row r="5" spans="2:19" ht="21.75" customHeight="1">
      <c r="B5" s="386"/>
      <c r="C5" s="386"/>
      <c r="Q5" s="392" t="s">
        <v>225</v>
      </c>
      <c r="R5" s="393"/>
      <c r="S5" s="393"/>
    </row>
    <row r="6" spans="1:19" ht="18.75" customHeight="1">
      <c r="A6" s="569" t="s">
        <v>53</v>
      </c>
      <c r="B6" s="570"/>
      <c r="C6" s="870" t="s">
        <v>106</v>
      </c>
      <c r="D6" s="871"/>
      <c r="E6" s="872"/>
      <c r="F6" s="875" t="s">
        <v>97</v>
      </c>
      <c r="G6" s="554" t="s">
        <v>107</v>
      </c>
      <c r="H6" s="879" t="s">
        <v>98</v>
      </c>
      <c r="I6" s="880"/>
      <c r="J6" s="880"/>
      <c r="K6" s="880"/>
      <c r="L6" s="880"/>
      <c r="M6" s="880"/>
      <c r="N6" s="880"/>
      <c r="O6" s="880"/>
      <c r="P6" s="880"/>
      <c r="Q6" s="881"/>
      <c r="R6" s="867" t="s">
        <v>231</v>
      </c>
      <c r="S6" s="867" t="s">
        <v>417</v>
      </c>
    </row>
    <row r="7" spans="1:19" s="379" customFormat="1" ht="18.75" customHeight="1">
      <c r="A7" s="571"/>
      <c r="B7" s="572"/>
      <c r="C7" s="867" t="s">
        <v>42</v>
      </c>
      <c r="D7" s="886" t="s">
        <v>7</v>
      </c>
      <c r="E7" s="887"/>
      <c r="F7" s="876"/>
      <c r="G7" s="878"/>
      <c r="H7" s="554" t="s">
        <v>98</v>
      </c>
      <c r="I7" s="870" t="s">
        <v>99</v>
      </c>
      <c r="J7" s="871"/>
      <c r="K7" s="871"/>
      <c r="L7" s="871"/>
      <c r="M7" s="871"/>
      <c r="N7" s="871"/>
      <c r="O7" s="871"/>
      <c r="P7" s="872"/>
      <c r="Q7" s="554" t="s">
        <v>103</v>
      </c>
      <c r="R7" s="868"/>
      <c r="S7" s="868"/>
    </row>
    <row r="8" spans="1:19" ht="18.75" customHeight="1">
      <c r="A8" s="571"/>
      <c r="B8" s="572"/>
      <c r="C8" s="868"/>
      <c r="D8" s="888" t="s">
        <v>109</v>
      </c>
      <c r="E8" s="888" t="s">
        <v>110</v>
      </c>
      <c r="F8" s="876"/>
      <c r="G8" s="878"/>
      <c r="H8" s="878"/>
      <c r="I8" s="554" t="s">
        <v>416</v>
      </c>
      <c r="J8" s="886" t="s">
        <v>7</v>
      </c>
      <c r="K8" s="890"/>
      <c r="L8" s="890"/>
      <c r="M8" s="890"/>
      <c r="N8" s="890"/>
      <c r="O8" s="890"/>
      <c r="P8" s="887"/>
      <c r="Q8" s="878"/>
      <c r="R8" s="868"/>
      <c r="S8" s="868"/>
    </row>
    <row r="9" spans="1:19" ht="134.25" customHeight="1">
      <c r="A9" s="856"/>
      <c r="B9" s="857"/>
      <c r="C9" s="869"/>
      <c r="D9" s="889"/>
      <c r="E9" s="889"/>
      <c r="F9" s="877"/>
      <c r="G9" s="866"/>
      <c r="H9" s="866"/>
      <c r="I9" s="866"/>
      <c r="J9" s="394" t="s">
        <v>111</v>
      </c>
      <c r="K9" s="394" t="s">
        <v>112</v>
      </c>
      <c r="L9" s="395" t="s">
        <v>100</v>
      </c>
      <c r="M9" s="395" t="s">
        <v>113</v>
      </c>
      <c r="N9" s="395" t="s">
        <v>101</v>
      </c>
      <c r="O9" s="395" t="s">
        <v>232</v>
      </c>
      <c r="P9" s="395" t="s">
        <v>102</v>
      </c>
      <c r="Q9" s="866"/>
      <c r="R9" s="869"/>
      <c r="S9" s="869"/>
    </row>
    <row r="10" spans="1:19" ht="22.5" customHeight="1">
      <c r="A10" s="891" t="s">
        <v>6</v>
      </c>
      <c r="B10" s="892"/>
      <c r="C10" s="396">
        <v>1</v>
      </c>
      <c r="D10" s="396">
        <v>2</v>
      </c>
      <c r="E10" s="396">
        <v>3</v>
      </c>
      <c r="F10" s="396">
        <v>4</v>
      </c>
      <c r="G10" s="396">
        <v>5</v>
      </c>
      <c r="H10" s="396">
        <v>6</v>
      </c>
      <c r="I10" s="396">
        <v>7</v>
      </c>
      <c r="J10" s="396">
        <v>8</v>
      </c>
      <c r="K10" s="396">
        <v>9</v>
      </c>
      <c r="L10" s="396">
        <v>10</v>
      </c>
      <c r="M10" s="396">
        <v>11</v>
      </c>
      <c r="N10" s="396">
        <v>12</v>
      </c>
      <c r="O10" s="396">
        <v>13</v>
      </c>
      <c r="P10" s="396">
        <v>14</v>
      </c>
      <c r="Q10" s="396">
        <v>15</v>
      </c>
      <c r="R10" s="396">
        <v>16</v>
      </c>
      <c r="S10" s="397">
        <v>17</v>
      </c>
    </row>
    <row r="11" spans="1:20" ht="25.5" customHeight="1">
      <c r="A11" s="873" t="s">
        <v>30</v>
      </c>
      <c r="B11" s="872"/>
      <c r="C11" s="465">
        <f>C12+C24+C33+C40+C48+C53+C58+C61</f>
        <v>4125</v>
      </c>
      <c r="D11" s="465">
        <f>D12+D24+D33+D40+D48+D53+D58+D61</f>
        <v>1580</v>
      </c>
      <c r="E11" s="465">
        <f>E12+E24+E33+E40+E48+E53+E58+E61</f>
        <v>2545</v>
      </c>
      <c r="F11" s="465">
        <f>F12+F24+F33+F40+F48+F53+F58+F61</f>
        <v>22</v>
      </c>
      <c r="G11" s="465">
        <f>G12+G24+G33+G40+G48+G53+G58+G61</f>
        <v>0</v>
      </c>
      <c r="H11" s="465">
        <f>I11+Q11</f>
        <v>4103</v>
      </c>
      <c r="I11" s="465">
        <f aca="true" t="shared" si="0" ref="I11:R11">I12+I24+I33+I40+I48+I53+I58+I61</f>
        <v>2812</v>
      </c>
      <c r="J11" s="465">
        <f t="shared" si="0"/>
        <v>2261</v>
      </c>
      <c r="K11" s="465">
        <f t="shared" si="0"/>
        <v>37</v>
      </c>
      <c r="L11" s="465">
        <f t="shared" si="0"/>
        <v>463</v>
      </c>
      <c r="M11" s="465">
        <f t="shared" si="0"/>
        <v>36</v>
      </c>
      <c r="N11" s="465">
        <f t="shared" si="0"/>
        <v>0</v>
      </c>
      <c r="O11" s="465">
        <f t="shared" si="0"/>
        <v>0</v>
      </c>
      <c r="P11" s="465">
        <f t="shared" si="0"/>
        <v>15</v>
      </c>
      <c r="Q11" s="465">
        <f t="shared" si="0"/>
        <v>1291</v>
      </c>
      <c r="R11" s="465">
        <f t="shared" si="0"/>
        <v>1805</v>
      </c>
      <c r="S11" s="466">
        <f>SUM(J11:K11)/SUM(I11)*100%</f>
        <v>0.8172119487908962</v>
      </c>
      <c r="T11" s="420"/>
    </row>
    <row r="12" spans="1:19" ht="15.75">
      <c r="A12" s="398" t="s">
        <v>0</v>
      </c>
      <c r="B12" s="378" t="s">
        <v>76</v>
      </c>
      <c r="C12" s="465">
        <f>D12+E12</f>
        <v>228</v>
      </c>
      <c r="D12" s="465">
        <f aca="true" t="shared" si="1" ref="D12:R12">SUM(D15:D22)</f>
        <v>167</v>
      </c>
      <c r="E12" s="465">
        <f t="shared" si="1"/>
        <v>61</v>
      </c>
      <c r="F12" s="465">
        <f t="shared" si="1"/>
        <v>0</v>
      </c>
      <c r="G12" s="465">
        <f t="shared" si="1"/>
        <v>0</v>
      </c>
      <c r="H12" s="465">
        <f t="shared" si="1"/>
        <v>228</v>
      </c>
      <c r="I12" s="465">
        <f t="shared" si="1"/>
        <v>63</v>
      </c>
      <c r="J12" s="465">
        <f t="shared" si="1"/>
        <v>45</v>
      </c>
      <c r="K12" s="465">
        <f t="shared" si="1"/>
        <v>1</v>
      </c>
      <c r="L12" s="465">
        <f t="shared" si="1"/>
        <v>17</v>
      </c>
      <c r="M12" s="465">
        <f t="shared" si="1"/>
        <v>0</v>
      </c>
      <c r="N12" s="465">
        <f t="shared" si="1"/>
        <v>0</v>
      </c>
      <c r="O12" s="465">
        <f t="shared" si="1"/>
        <v>0</v>
      </c>
      <c r="P12" s="465">
        <f t="shared" si="1"/>
        <v>0</v>
      </c>
      <c r="Q12" s="465">
        <f t="shared" si="1"/>
        <v>165</v>
      </c>
      <c r="R12" s="465">
        <f t="shared" si="1"/>
        <v>182</v>
      </c>
      <c r="S12" s="466">
        <f aca="true" t="shared" si="2" ref="S12:S60">SUM(J12:K12)/SUM(I12)*100%</f>
        <v>0.7301587301587301</v>
      </c>
    </row>
    <row r="13" spans="1:19" ht="15.75">
      <c r="A13" s="421" t="s">
        <v>43</v>
      </c>
      <c r="B13" s="539" t="s">
        <v>484</v>
      </c>
      <c r="C13" s="467">
        <f>D13+E13</f>
        <v>0</v>
      </c>
      <c r="D13" s="540"/>
      <c r="E13" s="540"/>
      <c r="F13" s="540"/>
      <c r="G13" s="540"/>
      <c r="H13" s="467">
        <f>I13+Q13</f>
        <v>0</v>
      </c>
      <c r="I13" s="467">
        <f>SUM(J13:P13)</f>
        <v>0</v>
      </c>
      <c r="J13" s="540"/>
      <c r="K13" s="540"/>
      <c r="L13" s="540"/>
      <c r="M13" s="540"/>
      <c r="N13" s="540"/>
      <c r="O13" s="540"/>
      <c r="P13" s="540"/>
      <c r="Q13" s="540"/>
      <c r="R13" s="467">
        <f>(C13-F13-J13-K13)</f>
        <v>0</v>
      </c>
      <c r="S13" s="474" t="e">
        <f t="shared" si="2"/>
        <v>#DIV/0!</v>
      </c>
    </row>
    <row r="14" spans="1:19" ht="15.75">
      <c r="A14" s="421" t="s">
        <v>44</v>
      </c>
      <c r="B14" s="539" t="s">
        <v>485</v>
      </c>
      <c r="C14" s="467">
        <f>D14+E14</f>
        <v>0</v>
      </c>
      <c r="D14" s="540"/>
      <c r="E14" s="540"/>
      <c r="F14" s="540"/>
      <c r="G14" s="540"/>
      <c r="H14" s="467">
        <f>I14+Q14</f>
        <v>0</v>
      </c>
      <c r="I14" s="467">
        <f>SUM(J14:P14)</f>
        <v>0</v>
      </c>
      <c r="J14" s="540"/>
      <c r="K14" s="540"/>
      <c r="L14" s="540"/>
      <c r="M14" s="540"/>
      <c r="N14" s="540"/>
      <c r="O14" s="540"/>
      <c r="P14" s="540"/>
      <c r="Q14" s="540"/>
      <c r="R14" s="467">
        <f>(C14-F14-J14-K14)</f>
        <v>0</v>
      </c>
      <c r="S14" s="474" t="e">
        <f t="shared" si="2"/>
        <v>#DIV/0!</v>
      </c>
    </row>
    <row r="15" spans="1:19" ht="18.75" customHeight="1">
      <c r="A15" s="421" t="s">
        <v>45</v>
      </c>
      <c r="B15" s="530" t="s">
        <v>423</v>
      </c>
      <c r="C15" s="467">
        <f>D15+E15</f>
        <v>26</v>
      </c>
      <c r="D15" s="468">
        <v>19</v>
      </c>
      <c r="E15" s="469">
        <v>7</v>
      </c>
      <c r="F15" s="470"/>
      <c r="G15" s="471"/>
      <c r="H15" s="467">
        <f>I15+Q15</f>
        <v>26</v>
      </c>
      <c r="I15" s="467">
        <f>SUM(J15:P15)</f>
        <v>6</v>
      </c>
      <c r="J15" s="469">
        <v>6</v>
      </c>
      <c r="K15" s="469">
        <v>0</v>
      </c>
      <c r="L15" s="469">
        <v>0</v>
      </c>
      <c r="M15" s="470"/>
      <c r="N15" s="472"/>
      <c r="O15" s="472"/>
      <c r="P15" s="472"/>
      <c r="Q15" s="473">
        <v>20</v>
      </c>
      <c r="R15" s="467">
        <f>(C15-F15-J15-K15)</f>
        <v>20</v>
      </c>
      <c r="S15" s="474">
        <f t="shared" si="2"/>
        <v>1</v>
      </c>
    </row>
    <row r="16" spans="1:19" ht="18.75" customHeight="1">
      <c r="A16" s="421" t="s">
        <v>54</v>
      </c>
      <c r="B16" s="530" t="s">
        <v>424</v>
      </c>
      <c r="C16" s="467">
        <f aca="true" t="shared" si="3" ref="C16:C22">D16+E16</f>
        <v>33</v>
      </c>
      <c r="D16" s="468">
        <v>14</v>
      </c>
      <c r="E16" s="469">
        <v>19</v>
      </c>
      <c r="F16" s="470"/>
      <c r="G16" s="471"/>
      <c r="H16" s="467">
        <f>I16+Q16</f>
        <v>33</v>
      </c>
      <c r="I16" s="467">
        <f aca="true" t="shared" si="4" ref="I16:I22">SUM(J16:P16)</f>
        <v>20</v>
      </c>
      <c r="J16" s="469">
        <v>10</v>
      </c>
      <c r="K16" s="469">
        <v>0</v>
      </c>
      <c r="L16" s="469">
        <v>10</v>
      </c>
      <c r="M16" s="470"/>
      <c r="N16" s="472"/>
      <c r="O16" s="472"/>
      <c r="P16" s="472"/>
      <c r="Q16" s="473">
        <v>13</v>
      </c>
      <c r="R16" s="467">
        <f aca="true" t="shared" si="5" ref="R16:R22">(C16-F16-J16-K16)</f>
        <v>23</v>
      </c>
      <c r="S16" s="474">
        <f t="shared" si="2"/>
        <v>0.5</v>
      </c>
    </row>
    <row r="17" spans="1:19" ht="18.75" customHeight="1">
      <c r="A17" s="421" t="s">
        <v>55</v>
      </c>
      <c r="B17" s="530" t="s">
        <v>430</v>
      </c>
      <c r="C17" s="467">
        <f t="shared" si="3"/>
        <v>122</v>
      </c>
      <c r="D17" s="475">
        <v>104</v>
      </c>
      <c r="E17" s="476">
        <v>18</v>
      </c>
      <c r="F17" s="477"/>
      <c r="G17" s="478"/>
      <c r="H17" s="467">
        <f aca="true" t="shared" si="6" ref="H17:H22">I17+Q17</f>
        <v>122</v>
      </c>
      <c r="I17" s="467">
        <f t="shared" si="4"/>
        <v>19</v>
      </c>
      <c r="J17" s="476">
        <v>17</v>
      </c>
      <c r="K17" s="476"/>
      <c r="L17" s="476">
        <v>2</v>
      </c>
      <c r="M17" s="479"/>
      <c r="N17" s="480"/>
      <c r="O17" s="480"/>
      <c r="P17" s="480"/>
      <c r="Q17" s="481">
        <v>103</v>
      </c>
      <c r="R17" s="467">
        <f t="shared" si="5"/>
        <v>105</v>
      </c>
      <c r="S17" s="474">
        <f t="shared" si="2"/>
        <v>0.8947368421052632</v>
      </c>
    </row>
    <row r="18" spans="1:19" ht="18.75" customHeight="1">
      <c r="A18" s="421" t="s">
        <v>56</v>
      </c>
      <c r="B18" s="530" t="s">
        <v>426</v>
      </c>
      <c r="C18" s="467">
        <f t="shared" si="3"/>
        <v>3</v>
      </c>
      <c r="D18" s="468">
        <v>3</v>
      </c>
      <c r="E18" s="469">
        <v>0</v>
      </c>
      <c r="F18" s="470"/>
      <c r="G18" s="471"/>
      <c r="H18" s="467">
        <f t="shared" si="6"/>
        <v>3</v>
      </c>
      <c r="I18" s="467">
        <f t="shared" si="4"/>
        <v>0</v>
      </c>
      <c r="J18" s="469">
        <v>0</v>
      </c>
      <c r="K18" s="469"/>
      <c r="L18" s="469">
        <v>0</v>
      </c>
      <c r="M18" s="470"/>
      <c r="N18" s="472"/>
      <c r="O18" s="472"/>
      <c r="P18" s="472"/>
      <c r="Q18" s="473">
        <v>3</v>
      </c>
      <c r="R18" s="467">
        <f t="shared" si="5"/>
        <v>3</v>
      </c>
      <c r="S18" s="474" t="e">
        <f t="shared" si="2"/>
        <v>#DIV/0!</v>
      </c>
    </row>
    <row r="19" spans="1:19" ht="18.75" customHeight="1">
      <c r="A19" s="421" t="s">
        <v>57</v>
      </c>
      <c r="B19" s="531" t="s">
        <v>478</v>
      </c>
      <c r="C19" s="467">
        <f t="shared" si="3"/>
        <v>34</v>
      </c>
      <c r="D19" s="468">
        <v>17</v>
      </c>
      <c r="E19" s="469">
        <v>17</v>
      </c>
      <c r="F19" s="470"/>
      <c r="G19" s="471"/>
      <c r="H19" s="467">
        <f t="shared" si="6"/>
        <v>34</v>
      </c>
      <c r="I19" s="467">
        <f t="shared" si="4"/>
        <v>16</v>
      </c>
      <c r="J19" s="469">
        <v>12</v>
      </c>
      <c r="K19" s="469"/>
      <c r="L19" s="469">
        <v>4</v>
      </c>
      <c r="M19" s="470"/>
      <c r="N19" s="472"/>
      <c r="O19" s="472"/>
      <c r="P19" s="472"/>
      <c r="Q19" s="473">
        <v>18</v>
      </c>
      <c r="R19" s="467">
        <f t="shared" si="5"/>
        <v>22</v>
      </c>
      <c r="S19" s="474">
        <f t="shared" si="2"/>
        <v>0.75</v>
      </c>
    </row>
    <row r="20" spans="1:19" ht="18.75" customHeight="1">
      <c r="A20" s="421" t="s">
        <v>58</v>
      </c>
      <c r="B20" s="530" t="s">
        <v>470</v>
      </c>
      <c r="C20" s="467">
        <f t="shared" si="3"/>
        <v>4</v>
      </c>
      <c r="D20" s="468">
        <v>4</v>
      </c>
      <c r="E20" s="469">
        <v>0</v>
      </c>
      <c r="F20" s="470"/>
      <c r="G20" s="471"/>
      <c r="H20" s="467">
        <f t="shared" si="6"/>
        <v>4</v>
      </c>
      <c r="I20" s="467">
        <f t="shared" si="4"/>
        <v>0</v>
      </c>
      <c r="J20" s="469">
        <v>0</v>
      </c>
      <c r="K20" s="469">
        <v>0</v>
      </c>
      <c r="L20" s="469">
        <v>0</v>
      </c>
      <c r="M20" s="470">
        <v>0</v>
      </c>
      <c r="N20" s="472">
        <v>0</v>
      </c>
      <c r="O20" s="472">
        <v>0</v>
      </c>
      <c r="P20" s="472">
        <v>0</v>
      </c>
      <c r="Q20" s="473">
        <v>4</v>
      </c>
      <c r="R20" s="467">
        <f t="shared" si="5"/>
        <v>4</v>
      </c>
      <c r="S20" s="474" t="e">
        <f t="shared" si="2"/>
        <v>#DIV/0!</v>
      </c>
    </row>
    <row r="21" spans="1:19" ht="18.75" customHeight="1">
      <c r="A21" s="421" t="s">
        <v>59</v>
      </c>
      <c r="B21" s="530" t="s">
        <v>428</v>
      </c>
      <c r="C21" s="467">
        <f t="shared" si="3"/>
        <v>5</v>
      </c>
      <c r="D21" s="468">
        <v>5</v>
      </c>
      <c r="E21" s="469">
        <v>0</v>
      </c>
      <c r="F21" s="470"/>
      <c r="G21" s="471"/>
      <c r="H21" s="467">
        <f t="shared" si="6"/>
        <v>5</v>
      </c>
      <c r="I21" s="467">
        <f t="shared" si="4"/>
        <v>2</v>
      </c>
      <c r="J21" s="469">
        <v>0</v>
      </c>
      <c r="K21" s="469">
        <v>1</v>
      </c>
      <c r="L21" s="469">
        <v>1</v>
      </c>
      <c r="M21" s="470"/>
      <c r="N21" s="472"/>
      <c r="O21" s="472"/>
      <c r="P21" s="472"/>
      <c r="Q21" s="473">
        <v>3</v>
      </c>
      <c r="R21" s="467">
        <f t="shared" si="5"/>
        <v>4</v>
      </c>
      <c r="S21" s="474">
        <f t="shared" si="2"/>
        <v>0.5</v>
      </c>
    </row>
    <row r="22" spans="1:19" ht="20.25" customHeight="1">
      <c r="A22" s="421" t="s">
        <v>79</v>
      </c>
      <c r="B22" s="532" t="s">
        <v>429</v>
      </c>
      <c r="C22" s="467">
        <f t="shared" si="3"/>
        <v>1</v>
      </c>
      <c r="D22" s="468">
        <v>1</v>
      </c>
      <c r="E22" s="469">
        <v>0</v>
      </c>
      <c r="F22" s="470"/>
      <c r="G22" s="471"/>
      <c r="H22" s="467">
        <f t="shared" si="6"/>
        <v>1</v>
      </c>
      <c r="I22" s="467">
        <f t="shared" si="4"/>
        <v>0</v>
      </c>
      <c r="J22" s="469">
        <v>0</v>
      </c>
      <c r="K22" s="469">
        <v>0</v>
      </c>
      <c r="L22" s="469">
        <v>0</v>
      </c>
      <c r="M22" s="470">
        <v>0</v>
      </c>
      <c r="N22" s="472">
        <v>0</v>
      </c>
      <c r="O22" s="472">
        <v>0</v>
      </c>
      <c r="P22" s="472">
        <v>0</v>
      </c>
      <c r="Q22" s="473">
        <v>1</v>
      </c>
      <c r="R22" s="467">
        <f t="shared" si="5"/>
        <v>1</v>
      </c>
      <c r="S22" s="474" t="e">
        <f t="shared" si="2"/>
        <v>#DIV/0!</v>
      </c>
    </row>
    <row r="23" spans="1:19" ht="18.75" customHeight="1">
      <c r="A23" s="398" t="s">
        <v>1</v>
      </c>
      <c r="B23" s="452" t="s">
        <v>487</v>
      </c>
      <c r="C23" s="482"/>
      <c r="D23" s="482"/>
      <c r="E23" s="482"/>
      <c r="F23" s="482"/>
      <c r="G23" s="482"/>
      <c r="H23" s="482"/>
      <c r="I23" s="482"/>
      <c r="J23" s="482"/>
      <c r="K23" s="482"/>
      <c r="L23" s="482"/>
      <c r="M23" s="482"/>
      <c r="N23" s="482"/>
      <c r="O23" s="482"/>
      <c r="P23" s="482"/>
      <c r="Q23" s="482"/>
      <c r="R23" s="483"/>
      <c r="S23" s="474"/>
    </row>
    <row r="24" spans="1:19" ht="22.5" customHeight="1">
      <c r="A24" s="398" t="s">
        <v>43</v>
      </c>
      <c r="B24" s="547" t="s">
        <v>486</v>
      </c>
      <c r="C24" s="465">
        <f>D24+E24</f>
        <v>923</v>
      </c>
      <c r="D24" s="465">
        <f>SUM(D25:D32)</f>
        <v>353</v>
      </c>
      <c r="E24" s="465">
        <f>SUM(E25:E32)</f>
        <v>570</v>
      </c>
      <c r="F24" s="465">
        <f>SUM(F25:F32)</f>
        <v>10</v>
      </c>
      <c r="G24" s="465">
        <f>SUM(G25:G32)</f>
        <v>0</v>
      </c>
      <c r="H24" s="465">
        <f>I24+Q24</f>
        <v>913</v>
      </c>
      <c r="I24" s="465">
        <f>SUM(J24:P24)</f>
        <v>640</v>
      </c>
      <c r="J24" s="465">
        <f aca="true" t="shared" si="7" ref="J24:R24">SUM(J25:J32)</f>
        <v>481</v>
      </c>
      <c r="K24" s="465">
        <f t="shared" si="7"/>
        <v>9</v>
      </c>
      <c r="L24" s="465">
        <f t="shared" si="7"/>
        <v>119</v>
      </c>
      <c r="M24" s="465">
        <f t="shared" si="7"/>
        <v>28</v>
      </c>
      <c r="N24" s="465">
        <f t="shared" si="7"/>
        <v>0</v>
      </c>
      <c r="O24" s="465">
        <f t="shared" si="7"/>
        <v>0</v>
      </c>
      <c r="P24" s="465">
        <f t="shared" si="7"/>
        <v>3</v>
      </c>
      <c r="Q24" s="465">
        <f t="shared" si="7"/>
        <v>273</v>
      </c>
      <c r="R24" s="465">
        <f t="shared" si="7"/>
        <v>423</v>
      </c>
      <c r="S24" s="466">
        <f t="shared" si="2"/>
        <v>0.765625</v>
      </c>
    </row>
    <row r="25" spans="1:19" ht="18.75" customHeight="1">
      <c r="A25" s="421" t="s">
        <v>43</v>
      </c>
      <c r="B25" s="533" t="s">
        <v>431</v>
      </c>
      <c r="C25" s="467">
        <f>D25+E25</f>
        <v>7</v>
      </c>
      <c r="D25" s="484">
        <v>0</v>
      </c>
      <c r="E25" s="484">
        <v>7</v>
      </c>
      <c r="F25" s="484">
        <v>0</v>
      </c>
      <c r="G25" s="484">
        <v>0</v>
      </c>
      <c r="H25" s="467">
        <f>I25+Q25</f>
        <v>7</v>
      </c>
      <c r="I25" s="467">
        <f aca="true" t="shared" si="8" ref="I25:I63">SUM(J25:P25)</f>
        <v>7</v>
      </c>
      <c r="J25" s="484">
        <v>7</v>
      </c>
      <c r="K25" s="484">
        <v>0</v>
      </c>
      <c r="L25" s="484">
        <v>0</v>
      </c>
      <c r="M25" s="484">
        <v>0</v>
      </c>
      <c r="N25" s="484">
        <v>0</v>
      </c>
      <c r="O25" s="484">
        <v>0</v>
      </c>
      <c r="P25" s="484">
        <v>0</v>
      </c>
      <c r="Q25" s="484">
        <v>0</v>
      </c>
      <c r="R25" s="467">
        <f aca="true" t="shared" si="9" ref="R25:R50">(C25-F25-J25-K25)+G25</f>
        <v>0</v>
      </c>
      <c r="S25" s="474">
        <f t="shared" si="2"/>
        <v>1</v>
      </c>
    </row>
    <row r="26" spans="1:19" ht="18.75" customHeight="1">
      <c r="A26" s="421" t="s">
        <v>44</v>
      </c>
      <c r="B26" s="419" t="s">
        <v>432</v>
      </c>
      <c r="C26" s="467">
        <f aca="true" t="shared" si="10" ref="C26:C50">D26+E26</f>
        <v>104</v>
      </c>
      <c r="D26" s="484">
        <v>37</v>
      </c>
      <c r="E26" s="484">
        <v>67</v>
      </c>
      <c r="F26" s="484">
        <v>1</v>
      </c>
      <c r="G26" s="484">
        <v>0</v>
      </c>
      <c r="H26" s="467">
        <f aca="true" t="shared" si="11" ref="H26:H63">I26+Q26</f>
        <v>103</v>
      </c>
      <c r="I26" s="467">
        <f t="shared" si="8"/>
        <v>71</v>
      </c>
      <c r="J26" s="484">
        <v>55</v>
      </c>
      <c r="K26" s="484">
        <v>2</v>
      </c>
      <c r="L26" s="484">
        <v>11</v>
      </c>
      <c r="M26" s="484">
        <v>3</v>
      </c>
      <c r="N26" s="484">
        <v>0</v>
      </c>
      <c r="O26" s="484"/>
      <c r="P26" s="484">
        <v>0</v>
      </c>
      <c r="Q26" s="484">
        <v>32</v>
      </c>
      <c r="R26" s="467">
        <f t="shared" si="9"/>
        <v>46</v>
      </c>
      <c r="S26" s="474">
        <f t="shared" si="2"/>
        <v>0.8028169014084507</v>
      </c>
    </row>
    <row r="27" spans="1:19" ht="18.75" customHeight="1">
      <c r="A27" s="421" t="s">
        <v>45</v>
      </c>
      <c r="B27" s="533" t="s">
        <v>433</v>
      </c>
      <c r="C27" s="467">
        <f t="shared" si="10"/>
        <v>75</v>
      </c>
      <c r="D27" s="484">
        <v>33</v>
      </c>
      <c r="E27" s="484">
        <v>42</v>
      </c>
      <c r="F27" s="484">
        <v>0</v>
      </c>
      <c r="G27" s="484">
        <v>0</v>
      </c>
      <c r="H27" s="467">
        <f t="shared" si="11"/>
        <v>75</v>
      </c>
      <c r="I27" s="467">
        <f t="shared" si="8"/>
        <v>50</v>
      </c>
      <c r="J27" s="484">
        <v>38</v>
      </c>
      <c r="K27" s="484">
        <v>1</v>
      </c>
      <c r="L27" s="484">
        <v>11</v>
      </c>
      <c r="M27" s="484">
        <v>0</v>
      </c>
      <c r="N27" s="484"/>
      <c r="O27" s="484"/>
      <c r="P27" s="484">
        <v>0</v>
      </c>
      <c r="Q27" s="484">
        <v>25</v>
      </c>
      <c r="R27" s="467">
        <f>(C27-F27-J27-K27)+G27</f>
        <v>36</v>
      </c>
      <c r="S27" s="474">
        <f t="shared" si="2"/>
        <v>0.78</v>
      </c>
    </row>
    <row r="28" spans="1:19" ht="18.75" customHeight="1">
      <c r="A28" s="421" t="s">
        <v>54</v>
      </c>
      <c r="B28" s="419" t="s">
        <v>474</v>
      </c>
      <c r="C28" s="467">
        <f t="shared" si="10"/>
        <v>195</v>
      </c>
      <c r="D28" s="484">
        <v>92</v>
      </c>
      <c r="E28" s="484">
        <v>103</v>
      </c>
      <c r="F28" s="484">
        <v>2</v>
      </c>
      <c r="G28" s="484">
        <v>0</v>
      </c>
      <c r="H28" s="467">
        <f t="shared" si="11"/>
        <v>193</v>
      </c>
      <c r="I28" s="467">
        <f t="shared" si="8"/>
        <v>130</v>
      </c>
      <c r="J28" s="484">
        <v>87</v>
      </c>
      <c r="K28" s="484">
        <v>0</v>
      </c>
      <c r="L28" s="484">
        <v>30</v>
      </c>
      <c r="M28" s="484">
        <v>10</v>
      </c>
      <c r="N28" s="484"/>
      <c r="O28" s="484"/>
      <c r="P28" s="484">
        <v>3</v>
      </c>
      <c r="Q28" s="484">
        <v>63</v>
      </c>
      <c r="R28" s="467">
        <f t="shared" si="9"/>
        <v>106</v>
      </c>
      <c r="S28" s="474">
        <f t="shared" si="2"/>
        <v>0.6692307692307692</v>
      </c>
    </row>
    <row r="29" spans="1:19" ht="18.75" customHeight="1">
      <c r="A29" s="421" t="s">
        <v>55</v>
      </c>
      <c r="B29" s="419" t="s">
        <v>475</v>
      </c>
      <c r="C29" s="467">
        <f t="shared" si="10"/>
        <v>180</v>
      </c>
      <c r="D29" s="484">
        <v>78</v>
      </c>
      <c r="E29" s="484">
        <v>102</v>
      </c>
      <c r="F29" s="484">
        <v>3</v>
      </c>
      <c r="G29" s="484">
        <v>0</v>
      </c>
      <c r="H29" s="467">
        <f t="shared" si="11"/>
        <v>177</v>
      </c>
      <c r="I29" s="467">
        <f t="shared" si="8"/>
        <v>125</v>
      </c>
      <c r="J29" s="484">
        <v>82</v>
      </c>
      <c r="K29" s="484">
        <v>0</v>
      </c>
      <c r="L29" s="484">
        <v>29</v>
      </c>
      <c r="M29" s="484">
        <v>14</v>
      </c>
      <c r="N29" s="484"/>
      <c r="O29" s="484"/>
      <c r="P29" s="484">
        <v>0</v>
      </c>
      <c r="Q29" s="484">
        <v>52</v>
      </c>
      <c r="R29" s="467">
        <f t="shared" si="9"/>
        <v>95</v>
      </c>
      <c r="S29" s="474">
        <f t="shared" si="2"/>
        <v>0.656</v>
      </c>
    </row>
    <row r="30" spans="1:19" ht="18.75" customHeight="1">
      <c r="A30" s="421" t="s">
        <v>56</v>
      </c>
      <c r="B30" s="533" t="s">
        <v>476</v>
      </c>
      <c r="C30" s="467">
        <f t="shared" si="10"/>
        <v>122</v>
      </c>
      <c r="D30" s="484">
        <v>37</v>
      </c>
      <c r="E30" s="484">
        <v>85</v>
      </c>
      <c r="F30" s="484">
        <v>3</v>
      </c>
      <c r="G30" s="484">
        <v>0</v>
      </c>
      <c r="H30" s="467">
        <f t="shared" si="11"/>
        <v>119</v>
      </c>
      <c r="I30" s="467">
        <f t="shared" si="8"/>
        <v>85</v>
      </c>
      <c r="J30" s="484">
        <v>70</v>
      </c>
      <c r="K30" s="484">
        <v>3</v>
      </c>
      <c r="L30" s="484">
        <v>11</v>
      </c>
      <c r="M30" s="484">
        <v>1</v>
      </c>
      <c r="N30" s="484">
        <v>0</v>
      </c>
      <c r="O30" s="484">
        <v>0</v>
      </c>
      <c r="P30" s="484"/>
      <c r="Q30" s="484">
        <v>34</v>
      </c>
      <c r="R30" s="467">
        <f t="shared" si="9"/>
        <v>46</v>
      </c>
      <c r="S30" s="474">
        <f t="shared" si="2"/>
        <v>0.8588235294117647</v>
      </c>
    </row>
    <row r="31" spans="1:19" ht="18.75" customHeight="1">
      <c r="A31" s="421" t="s">
        <v>57</v>
      </c>
      <c r="B31" s="533" t="s">
        <v>436</v>
      </c>
      <c r="C31" s="467">
        <f t="shared" si="10"/>
        <v>196</v>
      </c>
      <c r="D31" s="484">
        <v>60</v>
      </c>
      <c r="E31" s="484">
        <v>136</v>
      </c>
      <c r="F31" s="484">
        <v>1</v>
      </c>
      <c r="G31" s="484">
        <v>0</v>
      </c>
      <c r="H31" s="467">
        <f t="shared" si="11"/>
        <v>195</v>
      </c>
      <c r="I31" s="467">
        <f t="shared" si="8"/>
        <v>145</v>
      </c>
      <c r="J31" s="484">
        <v>122</v>
      </c>
      <c r="K31" s="484">
        <v>3</v>
      </c>
      <c r="L31" s="484">
        <v>20</v>
      </c>
      <c r="M31" s="484">
        <v>0</v>
      </c>
      <c r="N31" s="484">
        <v>0</v>
      </c>
      <c r="O31" s="484">
        <v>0</v>
      </c>
      <c r="P31" s="484"/>
      <c r="Q31" s="484">
        <v>50</v>
      </c>
      <c r="R31" s="467">
        <f t="shared" si="9"/>
        <v>70</v>
      </c>
      <c r="S31" s="474">
        <f t="shared" si="2"/>
        <v>0.8620689655172413</v>
      </c>
    </row>
    <row r="32" spans="1:19" ht="18.75" customHeight="1">
      <c r="A32" s="421" t="s">
        <v>58</v>
      </c>
      <c r="B32" s="533" t="s">
        <v>479</v>
      </c>
      <c r="C32" s="467">
        <f t="shared" si="10"/>
        <v>44</v>
      </c>
      <c r="D32" s="484">
        <v>16</v>
      </c>
      <c r="E32" s="484">
        <v>28</v>
      </c>
      <c r="F32" s="484">
        <v>0</v>
      </c>
      <c r="G32" s="484">
        <v>0</v>
      </c>
      <c r="H32" s="467">
        <f t="shared" si="11"/>
        <v>44</v>
      </c>
      <c r="I32" s="467">
        <f t="shared" si="8"/>
        <v>27</v>
      </c>
      <c r="J32" s="484">
        <v>20</v>
      </c>
      <c r="K32" s="484">
        <v>0</v>
      </c>
      <c r="L32" s="484">
        <v>7</v>
      </c>
      <c r="M32" s="484">
        <v>0</v>
      </c>
      <c r="N32" s="484">
        <v>0</v>
      </c>
      <c r="O32" s="484">
        <v>0</v>
      </c>
      <c r="P32" s="484">
        <v>0</v>
      </c>
      <c r="Q32" s="484">
        <v>17</v>
      </c>
      <c r="R32" s="467">
        <f>(C32-F32-J32-K32)+G32</f>
        <v>24</v>
      </c>
      <c r="S32" s="474">
        <f t="shared" si="2"/>
        <v>0.7407407407407407</v>
      </c>
    </row>
    <row r="33" spans="1:19" ht="18.75" customHeight="1">
      <c r="A33" s="398" t="s">
        <v>44</v>
      </c>
      <c r="B33" s="418" t="s">
        <v>437</v>
      </c>
      <c r="C33" s="465">
        <f>D33+E33</f>
        <v>652</v>
      </c>
      <c r="D33" s="465">
        <f>SUM(D34:D39)</f>
        <v>230</v>
      </c>
      <c r="E33" s="465">
        <f>SUM(E34:E39)</f>
        <v>422</v>
      </c>
      <c r="F33" s="465">
        <f>SUM(F34:F39)</f>
        <v>4</v>
      </c>
      <c r="G33" s="465">
        <f aca="true" t="shared" si="12" ref="G33:Q33">SUM(G34:G39)</f>
        <v>0</v>
      </c>
      <c r="H33" s="465">
        <f t="shared" si="12"/>
        <v>648</v>
      </c>
      <c r="I33" s="465">
        <f t="shared" si="12"/>
        <v>458</v>
      </c>
      <c r="J33" s="465">
        <f t="shared" si="12"/>
        <v>379</v>
      </c>
      <c r="K33" s="465">
        <f t="shared" si="12"/>
        <v>10</v>
      </c>
      <c r="L33" s="465">
        <f t="shared" si="12"/>
        <v>66</v>
      </c>
      <c r="M33" s="465">
        <f t="shared" si="12"/>
        <v>0</v>
      </c>
      <c r="N33" s="465">
        <f t="shared" si="12"/>
        <v>0</v>
      </c>
      <c r="O33" s="465">
        <f t="shared" si="12"/>
        <v>0</v>
      </c>
      <c r="P33" s="465">
        <f t="shared" si="12"/>
        <v>3</v>
      </c>
      <c r="Q33" s="465">
        <f t="shared" si="12"/>
        <v>190</v>
      </c>
      <c r="R33" s="465">
        <f>SUM(R34:R39)</f>
        <v>259</v>
      </c>
      <c r="S33" s="466">
        <f t="shared" si="2"/>
        <v>0.8493449781659389</v>
      </c>
    </row>
    <row r="34" spans="1:19" ht="18.75" customHeight="1">
      <c r="A34" s="421" t="s">
        <v>43</v>
      </c>
      <c r="B34" s="419" t="s">
        <v>438</v>
      </c>
      <c r="C34" s="467">
        <f t="shared" si="10"/>
        <v>69</v>
      </c>
      <c r="D34" s="471">
        <v>20</v>
      </c>
      <c r="E34" s="471">
        <v>49</v>
      </c>
      <c r="F34" s="471">
        <v>0</v>
      </c>
      <c r="G34" s="486"/>
      <c r="H34" s="467">
        <f t="shared" si="11"/>
        <v>69</v>
      </c>
      <c r="I34" s="467">
        <f t="shared" si="8"/>
        <v>52</v>
      </c>
      <c r="J34" s="471">
        <v>48</v>
      </c>
      <c r="K34" s="496">
        <v>0</v>
      </c>
      <c r="L34" s="471">
        <v>3</v>
      </c>
      <c r="M34" s="471">
        <v>0</v>
      </c>
      <c r="N34" s="471">
        <v>0</v>
      </c>
      <c r="O34" s="471">
        <v>0</v>
      </c>
      <c r="P34" s="471">
        <v>1</v>
      </c>
      <c r="Q34" s="471">
        <v>17</v>
      </c>
      <c r="R34" s="467">
        <f t="shared" si="9"/>
        <v>21</v>
      </c>
      <c r="S34" s="474">
        <f t="shared" si="2"/>
        <v>0.9230769230769231</v>
      </c>
    </row>
    <row r="35" spans="1:19" ht="18.75" customHeight="1">
      <c r="A35" s="421" t="s">
        <v>44</v>
      </c>
      <c r="B35" s="419" t="s">
        <v>439</v>
      </c>
      <c r="C35" s="467">
        <f t="shared" si="10"/>
        <v>132</v>
      </c>
      <c r="D35" s="496">
        <v>61</v>
      </c>
      <c r="E35" s="496">
        <v>71</v>
      </c>
      <c r="F35" s="496">
        <v>2</v>
      </c>
      <c r="G35" s="486"/>
      <c r="H35" s="467">
        <f t="shared" si="11"/>
        <v>130</v>
      </c>
      <c r="I35" s="467">
        <f t="shared" si="8"/>
        <v>80</v>
      </c>
      <c r="J35" s="496">
        <v>61</v>
      </c>
      <c r="K35" s="496">
        <v>2</v>
      </c>
      <c r="L35" s="496">
        <v>17</v>
      </c>
      <c r="M35" s="496">
        <v>0</v>
      </c>
      <c r="N35" s="496">
        <v>0</v>
      </c>
      <c r="O35" s="496">
        <v>0</v>
      </c>
      <c r="P35" s="496">
        <v>0</v>
      </c>
      <c r="Q35" s="496">
        <v>50</v>
      </c>
      <c r="R35" s="467">
        <f t="shared" si="9"/>
        <v>67</v>
      </c>
      <c r="S35" s="474">
        <f t="shared" si="2"/>
        <v>0.7875</v>
      </c>
    </row>
    <row r="36" spans="1:19" ht="18.75" customHeight="1">
      <c r="A36" s="421" t="s">
        <v>45</v>
      </c>
      <c r="B36" s="419" t="s">
        <v>435</v>
      </c>
      <c r="C36" s="467">
        <f t="shared" si="10"/>
        <v>105</v>
      </c>
      <c r="D36" s="471">
        <v>26</v>
      </c>
      <c r="E36" s="471">
        <v>79</v>
      </c>
      <c r="F36" s="471">
        <v>1</v>
      </c>
      <c r="G36" s="486"/>
      <c r="H36" s="467">
        <f t="shared" si="11"/>
        <v>104</v>
      </c>
      <c r="I36" s="467">
        <f t="shared" si="8"/>
        <v>77</v>
      </c>
      <c r="J36" s="478">
        <v>65</v>
      </c>
      <c r="K36" s="471">
        <v>2</v>
      </c>
      <c r="L36" s="471">
        <v>10</v>
      </c>
      <c r="M36" s="471">
        <v>0</v>
      </c>
      <c r="N36" s="471">
        <v>0</v>
      </c>
      <c r="O36" s="471">
        <v>0</v>
      </c>
      <c r="P36" s="471">
        <v>0</v>
      </c>
      <c r="Q36" s="471">
        <v>27</v>
      </c>
      <c r="R36" s="467">
        <f t="shared" si="9"/>
        <v>37</v>
      </c>
      <c r="S36" s="474">
        <f t="shared" si="2"/>
        <v>0.8701298701298701</v>
      </c>
    </row>
    <row r="37" spans="1:19" ht="18.75" customHeight="1">
      <c r="A37" s="421" t="s">
        <v>54</v>
      </c>
      <c r="B37" s="419" t="s">
        <v>440</v>
      </c>
      <c r="C37" s="467">
        <f t="shared" si="10"/>
        <v>105</v>
      </c>
      <c r="D37" s="471">
        <v>34</v>
      </c>
      <c r="E37" s="471">
        <v>71</v>
      </c>
      <c r="F37" s="471">
        <v>0</v>
      </c>
      <c r="G37" s="486"/>
      <c r="H37" s="467">
        <f t="shared" si="11"/>
        <v>105</v>
      </c>
      <c r="I37" s="467">
        <f t="shared" si="8"/>
        <v>78</v>
      </c>
      <c r="J37" s="471">
        <v>64</v>
      </c>
      <c r="K37" s="471">
        <v>1</v>
      </c>
      <c r="L37" s="471">
        <v>12</v>
      </c>
      <c r="M37" s="471">
        <v>0</v>
      </c>
      <c r="N37" s="471">
        <v>0</v>
      </c>
      <c r="O37" s="471">
        <v>0</v>
      </c>
      <c r="P37" s="471">
        <v>1</v>
      </c>
      <c r="Q37" s="471">
        <v>27</v>
      </c>
      <c r="R37" s="467">
        <f t="shared" si="9"/>
        <v>40</v>
      </c>
      <c r="S37" s="474">
        <f t="shared" si="2"/>
        <v>0.8333333333333334</v>
      </c>
    </row>
    <row r="38" spans="1:19" ht="18.75" customHeight="1">
      <c r="A38" s="421" t="s">
        <v>55</v>
      </c>
      <c r="B38" s="419" t="s">
        <v>465</v>
      </c>
      <c r="C38" s="467">
        <f t="shared" si="10"/>
        <v>114</v>
      </c>
      <c r="D38" s="471">
        <v>42</v>
      </c>
      <c r="E38" s="471">
        <v>72</v>
      </c>
      <c r="F38" s="471">
        <v>1</v>
      </c>
      <c r="G38" s="486"/>
      <c r="H38" s="467">
        <f t="shared" si="11"/>
        <v>113</v>
      </c>
      <c r="I38" s="467">
        <f t="shared" si="8"/>
        <v>74</v>
      </c>
      <c r="J38" s="471">
        <v>66</v>
      </c>
      <c r="K38" s="471">
        <v>1</v>
      </c>
      <c r="L38" s="471">
        <v>7</v>
      </c>
      <c r="M38" s="471">
        <v>0</v>
      </c>
      <c r="N38" s="471">
        <v>0</v>
      </c>
      <c r="O38" s="471">
        <v>0</v>
      </c>
      <c r="P38" s="471">
        <v>0</v>
      </c>
      <c r="Q38" s="471">
        <v>39</v>
      </c>
      <c r="R38" s="467">
        <f t="shared" si="9"/>
        <v>46</v>
      </c>
      <c r="S38" s="474">
        <f t="shared" si="2"/>
        <v>0.9054054054054054</v>
      </c>
    </row>
    <row r="39" spans="1:19" ht="18.75" customHeight="1">
      <c r="A39" s="421" t="s">
        <v>56</v>
      </c>
      <c r="B39" s="533" t="s">
        <v>441</v>
      </c>
      <c r="C39" s="467">
        <f t="shared" si="10"/>
        <v>127</v>
      </c>
      <c r="D39" s="471">
        <v>47</v>
      </c>
      <c r="E39" s="471">
        <v>80</v>
      </c>
      <c r="F39" s="471">
        <v>0</v>
      </c>
      <c r="G39" s="486"/>
      <c r="H39" s="467">
        <f t="shared" si="11"/>
        <v>127</v>
      </c>
      <c r="I39" s="467">
        <f t="shared" si="8"/>
        <v>97</v>
      </c>
      <c r="J39" s="471">
        <v>75</v>
      </c>
      <c r="K39" s="471">
        <v>4</v>
      </c>
      <c r="L39" s="471">
        <v>17</v>
      </c>
      <c r="M39" s="471">
        <v>0</v>
      </c>
      <c r="N39" s="471">
        <v>0</v>
      </c>
      <c r="O39" s="471">
        <v>0</v>
      </c>
      <c r="P39" s="471">
        <v>1</v>
      </c>
      <c r="Q39" s="471">
        <v>30</v>
      </c>
      <c r="R39" s="467">
        <f t="shared" si="9"/>
        <v>48</v>
      </c>
      <c r="S39" s="474">
        <f t="shared" si="2"/>
        <v>0.8144329896907216</v>
      </c>
    </row>
    <row r="40" spans="1:19" ht="18.75" customHeight="1">
      <c r="A40" s="398" t="s">
        <v>45</v>
      </c>
      <c r="B40" s="418" t="s">
        <v>462</v>
      </c>
      <c r="C40" s="485">
        <f>D40+E40</f>
        <v>979</v>
      </c>
      <c r="D40" s="465">
        <f aca="true" t="shared" si="13" ref="D40:R40">SUM(D41:D47)</f>
        <v>429</v>
      </c>
      <c r="E40" s="465">
        <f t="shared" si="13"/>
        <v>550</v>
      </c>
      <c r="F40" s="465">
        <f t="shared" si="13"/>
        <v>1</v>
      </c>
      <c r="G40" s="465">
        <f t="shared" si="13"/>
        <v>0</v>
      </c>
      <c r="H40" s="465">
        <f t="shared" si="13"/>
        <v>978</v>
      </c>
      <c r="I40" s="465">
        <f t="shared" si="13"/>
        <v>660</v>
      </c>
      <c r="J40" s="465">
        <f t="shared" si="13"/>
        <v>541</v>
      </c>
      <c r="K40" s="465">
        <f t="shared" si="13"/>
        <v>8</v>
      </c>
      <c r="L40" s="465">
        <f t="shared" si="13"/>
        <v>95</v>
      </c>
      <c r="M40" s="465">
        <f t="shared" si="13"/>
        <v>7</v>
      </c>
      <c r="N40" s="465">
        <f t="shared" si="13"/>
        <v>0</v>
      </c>
      <c r="O40" s="465">
        <f t="shared" si="13"/>
        <v>0</v>
      </c>
      <c r="P40" s="465">
        <f t="shared" si="13"/>
        <v>9</v>
      </c>
      <c r="Q40" s="465">
        <f t="shared" si="13"/>
        <v>318</v>
      </c>
      <c r="R40" s="465">
        <f t="shared" si="13"/>
        <v>429</v>
      </c>
      <c r="S40" s="466">
        <f t="shared" si="2"/>
        <v>0.8318181818181818</v>
      </c>
    </row>
    <row r="41" spans="1:19" ht="18.75" customHeight="1">
      <c r="A41" s="421" t="s">
        <v>43</v>
      </c>
      <c r="B41" s="534" t="s">
        <v>442</v>
      </c>
      <c r="C41" s="467">
        <f t="shared" si="10"/>
        <v>30</v>
      </c>
      <c r="D41" s="484">
        <v>13</v>
      </c>
      <c r="E41" s="484">
        <v>17</v>
      </c>
      <c r="F41" s="484">
        <v>0</v>
      </c>
      <c r="G41" s="486">
        <v>0</v>
      </c>
      <c r="H41" s="467">
        <f aca="true" t="shared" si="14" ref="H41:H47">I41+Q41</f>
        <v>30</v>
      </c>
      <c r="I41" s="467">
        <f t="shared" si="8"/>
        <v>21</v>
      </c>
      <c r="J41" s="484">
        <v>20</v>
      </c>
      <c r="K41" s="484">
        <v>0</v>
      </c>
      <c r="L41" s="484">
        <v>0</v>
      </c>
      <c r="M41" s="484">
        <v>0</v>
      </c>
      <c r="N41" s="484">
        <v>0</v>
      </c>
      <c r="O41" s="484">
        <v>0</v>
      </c>
      <c r="P41" s="484">
        <v>1</v>
      </c>
      <c r="Q41" s="484">
        <v>9</v>
      </c>
      <c r="R41" s="467">
        <f t="shared" si="9"/>
        <v>10</v>
      </c>
      <c r="S41" s="474">
        <f t="shared" si="2"/>
        <v>0.9523809523809523</v>
      </c>
    </row>
    <row r="42" spans="1:19" ht="18.75" customHeight="1">
      <c r="A42" s="421" t="s">
        <v>44</v>
      </c>
      <c r="B42" s="534" t="s">
        <v>443</v>
      </c>
      <c r="C42" s="467">
        <f t="shared" si="10"/>
        <v>126</v>
      </c>
      <c r="D42" s="484">
        <v>69</v>
      </c>
      <c r="E42" s="484">
        <v>57</v>
      </c>
      <c r="F42" s="484">
        <v>0</v>
      </c>
      <c r="G42" s="486">
        <v>0</v>
      </c>
      <c r="H42" s="467">
        <f t="shared" si="14"/>
        <v>126</v>
      </c>
      <c r="I42" s="467">
        <f aca="true" t="shared" si="15" ref="I42:I47">J42+K42+L42+M42+N42+O42+P42</f>
        <v>70</v>
      </c>
      <c r="J42" s="484">
        <v>55</v>
      </c>
      <c r="K42" s="484">
        <v>3</v>
      </c>
      <c r="L42" s="484">
        <v>11</v>
      </c>
      <c r="M42" s="484">
        <v>0</v>
      </c>
      <c r="N42" s="484">
        <v>0</v>
      </c>
      <c r="O42" s="484">
        <v>0</v>
      </c>
      <c r="P42" s="484">
        <v>1</v>
      </c>
      <c r="Q42" s="484">
        <v>56</v>
      </c>
      <c r="R42" s="467">
        <f t="shared" si="9"/>
        <v>68</v>
      </c>
      <c r="S42" s="474">
        <f t="shared" si="2"/>
        <v>0.8285714285714286</v>
      </c>
    </row>
    <row r="43" spans="1:19" ht="18.75" customHeight="1">
      <c r="A43" s="421" t="s">
        <v>45</v>
      </c>
      <c r="B43" s="534" t="s">
        <v>444</v>
      </c>
      <c r="C43" s="467">
        <f t="shared" si="10"/>
        <v>195</v>
      </c>
      <c r="D43" s="484">
        <v>50</v>
      </c>
      <c r="E43" s="484">
        <v>145</v>
      </c>
      <c r="F43" s="484">
        <v>1</v>
      </c>
      <c r="G43" s="486">
        <v>0</v>
      </c>
      <c r="H43" s="467">
        <f t="shared" si="14"/>
        <v>194</v>
      </c>
      <c r="I43" s="467">
        <f t="shared" si="15"/>
        <v>154</v>
      </c>
      <c r="J43" s="484">
        <v>142</v>
      </c>
      <c r="K43" s="484">
        <v>1</v>
      </c>
      <c r="L43" s="484">
        <v>11</v>
      </c>
      <c r="M43" s="484">
        <v>0</v>
      </c>
      <c r="N43" s="484">
        <v>0</v>
      </c>
      <c r="O43" s="484">
        <v>0</v>
      </c>
      <c r="P43" s="484">
        <v>0</v>
      </c>
      <c r="Q43" s="484">
        <v>40</v>
      </c>
      <c r="R43" s="467">
        <f t="shared" si="9"/>
        <v>51</v>
      </c>
      <c r="S43" s="474">
        <f t="shared" si="2"/>
        <v>0.9285714285714286</v>
      </c>
    </row>
    <row r="44" spans="1:19" ht="18.75" customHeight="1">
      <c r="A44" s="421" t="s">
        <v>54</v>
      </c>
      <c r="B44" s="534" t="s">
        <v>445</v>
      </c>
      <c r="C44" s="467">
        <f t="shared" si="10"/>
        <v>139</v>
      </c>
      <c r="D44" s="484">
        <v>72</v>
      </c>
      <c r="E44" s="484">
        <v>67</v>
      </c>
      <c r="F44" s="484">
        <v>0</v>
      </c>
      <c r="G44" s="486">
        <v>0</v>
      </c>
      <c r="H44" s="467">
        <f t="shared" si="14"/>
        <v>139</v>
      </c>
      <c r="I44" s="467">
        <f t="shared" si="15"/>
        <v>85</v>
      </c>
      <c r="J44" s="484">
        <v>64</v>
      </c>
      <c r="K44" s="484">
        <v>0</v>
      </c>
      <c r="L44" s="484">
        <v>21</v>
      </c>
      <c r="M44" s="484">
        <v>0</v>
      </c>
      <c r="N44" s="484">
        <v>0</v>
      </c>
      <c r="O44" s="484">
        <v>0</v>
      </c>
      <c r="P44" s="484">
        <v>0</v>
      </c>
      <c r="Q44" s="484">
        <v>54</v>
      </c>
      <c r="R44" s="467">
        <f t="shared" si="9"/>
        <v>75</v>
      </c>
      <c r="S44" s="474">
        <f t="shared" si="2"/>
        <v>0.7529411764705882</v>
      </c>
    </row>
    <row r="45" spans="1:19" ht="18.75" customHeight="1">
      <c r="A45" s="421" t="s">
        <v>55</v>
      </c>
      <c r="B45" s="534" t="s">
        <v>427</v>
      </c>
      <c r="C45" s="467">
        <f t="shared" si="10"/>
        <v>83</v>
      </c>
      <c r="D45" s="484">
        <v>37</v>
      </c>
      <c r="E45" s="484">
        <v>46</v>
      </c>
      <c r="F45" s="484">
        <v>0</v>
      </c>
      <c r="G45" s="486"/>
      <c r="H45" s="467">
        <f t="shared" si="14"/>
        <v>83</v>
      </c>
      <c r="I45" s="467">
        <f t="shared" si="15"/>
        <v>53</v>
      </c>
      <c r="J45" s="484">
        <v>43</v>
      </c>
      <c r="K45" s="484">
        <v>0</v>
      </c>
      <c r="L45" s="484">
        <v>9</v>
      </c>
      <c r="M45" s="484">
        <v>0</v>
      </c>
      <c r="N45" s="484">
        <v>0</v>
      </c>
      <c r="O45" s="484">
        <v>0</v>
      </c>
      <c r="P45" s="484">
        <v>1</v>
      </c>
      <c r="Q45" s="484">
        <v>30</v>
      </c>
      <c r="R45" s="467">
        <f t="shared" si="9"/>
        <v>40</v>
      </c>
      <c r="S45" s="474">
        <f t="shared" si="2"/>
        <v>0.8113207547169812</v>
      </c>
    </row>
    <row r="46" spans="1:19" ht="18.75" customHeight="1">
      <c r="A46" s="421" t="s">
        <v>56</v>
      </c>
      <c r="B46" s="463" t="s">
        <v>454</v>
      </c>
      <c r="C46" s="467">
        <f t="shared" si="10"/>
        <v>233</v>
      </c>
      <c r="D46" s="484">
        <v>114</v>
      </c>
      <c r="E46" s="484">
        <v>119</v>
      </c>
      <c r="F46" s="484">
        <v>0</v>
      </c>
      <c r="G46" s="486">
        <v>0</v>
      </c>
      <c r="H46" s="467">
        <f t="shared" si="14"/>
        <v>233</v>
      </c>
      <c r="I46" s="467">
        <f t="shared" si="15"/>
        <v>152</v>
      </c>
      <c r="J46" s="484">
        <v>114</v>
      </c>
      <c r="K46" s="484">
        <v>4</v>
      </c>
      <c r="L46" s="484">
        <v>25</v>
      </c>
      <c r="M46" s="484">
        <v>4</v>
      </c>
      <c r="N46" s="484">
        <v>0</v>
      </c>
      <c r="O46" s="484">
        <v>0</v>
      </c>
      <c r="P46" s="484">
        <v>5</v>
      </c>
      <c r="Q46" s="484">
        <v>81</v>
      </c>
      <c r="R46" s="467">
        <f t="shared" si="9"/>
        <v>115</v>
      </c>
      <c r="S46" s="474">
        <f t="shared" si="2"/>
        <v>0.7763157894736842</v>
      </c>
    </row>
    <row r="47" spans="1:19" ht="18.75" customHeight="1">
      <c r="A47" s="421" t="s">
        <v>57</v>
      </c>
      <c r="B47" s="23" t="s">
        <v>434</v>
      </c>
      <c r="C47" s="467">
        <f t="shared" si="10"/>
        <v>173</v>
      </c>
      <c r="D47" s="484">
        <v>74</v>
      </c>
      <c r="E47" s="484">
        <v>99</v>
      </c>
      <c r="F47" s="484">
        <v>0</v>
      </c>
      <c r="G47" s="486">
        <v>0</v>
      </c>
      <c r="H47" s="467">
        <f t="shared" si="14"/>
        <v>173</v>
      </c>
      <c r="I47" s="467">
        <f t="shared" si="15"/>
        <v>125</v>
      </c>
      <c r="J47" s="484">
        <v>103</v>
      </c>
      <c r="K47" s="484">
        <v>0</v>
      </c>
      <c r="L47" s="484">
        <v>18</v>
      </c>
      <c r="M47" s="484">
        <v>3</v>
      </c>
      <c r="N47" s="484">
        <v>0</v>
      </c>
      <c r="O47" s="484">
        <v>0</v>
      </c>
      <c r="P47" s="484">
        <v>1</v>
      </c>
      <c r="Q47" s="484">
        <v>48</v>
      </c>
      <c r="R47" s="467">
        <f t="shared" si="9"/>
        <v>70</v>
      </c>
      <c r="S47" s="474">
        <f t="shared" si="2"/>
        <v>0.824</v>
      </c>
    </row>
    <row r="48" spans="1:19" ht="18.75" customHeight="1">
      <c r="A48" s="398" t="s">
        <v>54</v>
      </c>
      <c r="B48" s="418" t="s">
        <v>448</v>
      </c>
      <c r="C48" s="465">
        <f>D48+E48</f>
        <v>460</v>
      </c>
      <c r="D48" s="465">
        <f aca="true" t="shared" si="16" ref="D48:J48">SUM(D49:D52)</f>
        <v>124</v>
      </c>
      <c r="E48" s="465">
        <f t="shared" si="16"/>
        <v>336</v>
      </c>
      <c r="F48" s="465">
        <f t="shared" si="16"/>
        <v>3</v>
      </c>
      <c r="G48" s="465">
        <f t="shared" si="16"/>
        <v>0</v>
      </c>
      <c r="H48" s="465">
        <f t="shared" si="16"/>
        <v>457</v>
      </c>
      <c r="I48" s="465">
        <f t="shared" si="16"/>
        <v>347</v>
      </c>
      <c r="J48" s="465">
        <f t="shared" si="16"/>
        <v>306</v>
      </c>
      <c r="K48" s="465">
        <f aca="true" t="shared" si="17" ref="K48:R48">SUM(K49:K52)</f>
        <v>3</v>
      </c>
      <c r="L48" s="465">
        <f t="shared" si="17"/>
        <v>37</v>
      </c>
      <c r="M48" s="465">
        <f t="shared" si="17"/>
        <v>1</v>
      </c>
      <c r="N48" s="465">
        <f t="shared" si="17"/>
        <v>0</v>
      </c>
      <c r="O48" s="465">
        <f t="shared" si="17"/>
        <v>0</v>
      </c>
      <c r="P48" s="465">
        <f t="shared" si="17"/>
        <v>0</v>
      </c>
      <c r="Q48" s="465">
        <f t="shared" si="17"/>
        <v>110</v>
      </c>
      <c r="R48" s="465">
        <f t="shared" si="17"/>
        <v>148</v>
      </c>
      <c r="S48" s="466">
        <f t="shared" si="2"/>
        <v>0.8904899135446686</v>
      </c>
    </row>
    <row r="49" spans="1:19" ht="18.75" customHeight="1">
      <c r="A49" s="421" t="s">
        <v>43</v>
      </c>
      <c r="B49" s="456" t="s">
        <v>457</v>
      </c>
      <c r="C49" s="487">
        <f t="shared" si="10"/>
        <v>80</v>
      </c>
      <c r="D49" s="488">
        <v>15</v>
      </c>
      <c r="E49" s="488">
        <v>65</v>
      </c>
      <c r="F49" s="488"/>
      <c r="G49" s="469"/>
      <c r="H49" s="487">
        <f>I49+Q49</f>
        <v>80</v>
      </c>
      <c r="I49" s="487">
        <f>J49+K49+L49+M49+N49+O49+P49</f>
        <v>68</v>
      </c>
      <c r="J49" s="488">
        <v>64</v>
      </c>
      <c r="K49" s="488">
        <v>1</v>
      </c>
      <c r="L49" s="488">
        <v>3</v>
      </c>
      <c r="M49" s="488"/>
      <c r="N49" s="488"/>
      <c r="O49" s="488"/>
      <c r="P49" s="489"/>
      <c r="Q49" s="497">
        <v>12</v>
      </c>
      <c r="R49" s="487">
        <f t="shared" si="9"/>
        <v>15</v>
      </c>
      <c r="S49" s="490">
        <f t="shared" si="2"/>
        <v>0.9558823529411765</v>
      </c>
    </row>
    <row r="50" spans="1:19" ht="18.75" customHeight="1">
      <c r="A50" s="421" t="s">
        <v>44</v>
      </c>
      <c r="B50" s="456" t="s">
        <v>450</v>
      </c>
      <c r="C50" s="487">
        <f t="shared" si="10"/>
        <v>131</v>
      </c>
      <c r="D50" s="488">
        <v>40</v>
      </c>
      <c r="E50" s="488">
        <v>91</v>
      </c>
      <c r="F50" s="488"/>
      <c r="G50" s="469"/>
      <c r="H50" s="487">
        <f>I50+Q50</f>
        <v>131</v>
      </c>
      <c r="I50" s="487">
        <f>J50+K50+L50+M50+N50+O50+P50</f>
        <v>99</v>
      </c>
      <c r="J50" s="488">
        <v>85</v>
      </c>
      <c r="K50" s="488">
        <v>2</v>
      </c>
      <c r="L50" s="488">
        <v>12</v>
      </c>
      <c r="M50" s="488"/>
      <c r="N50" s="488"/>
      <c r="O50" s="488"/>
      <c r="P50" s="489"/>
      <c r="Q50" s="497">
        <v>32</v>
      </c>
      <c r="R50" s="487">
        <f t="shared" si="9"/>
        <v>44</v>
      </c>
      <c r="S50" s="490">
        <f t="shared" si="2"/>
        <v>0.8787878787878788</v>
      </c>
    </row>
    <row r="51" spans="1:19" ht="18.75" customHeight="1">
      <c r="A51" s="421" t="s">
        <v>45</v>
      </c>
      <c r="B51" s="456" t="s">
        <v>446</v>
      </c>
      <c r="C51" s="487">
        <f aca="true" t="shared" si="18" ref="C51:C60">D51+E51</f>
        <v>177</v>
      </c>
      <c r="D51" s="488">
        <v>57</v>
      </c>
      <c r="E51" s="488">
        <v>120</v>
      </c>
      <c r="F51" s="488"/>
      <c r="G51" s="469"/>
      <c r="H51" s="487">
        <f>I51+Q51</f>
        <v>177</v>
      </c>
      <c r="I51" s="487">
        <f>J51+K51+L51+M51+N51+O51+P51</f>
        <v>124</v>
      </c>
      <c r="J51" s="488">
        <v>106</v>
      </c>
      <c r="K51" s="488"/>
      <c r="L51" s="488">
        <v>17</v>
      </c>
      <c r="M51" s="488">
        <v>1</v>
      </c>
      <c r="N51" s="488"/>
      <c r="O51" s="488"/>
      <c r="P51" s="489"/>
      <c r="Q51" s="497">
        <v>53</v>
      </c>
      <c r="R51" s="487">
        <f>(C51-F51-J51-K51)+G51</f>
        <v>71</v>
      </c>
      <c r="S51" s="490">
        <f t="shared" si="2"/>
        <v>0.8548387096774194</v>
      </c>
    </row>
    <row r="52" spans="1:19" ht="18.75" customHeight="1">
      <c r="A52" s="455" t="s">
        <v>54</v>
      </c>
      <c r="B52" s="456" t="s">
        <v>481</v>
      </c>
      <c r="C52" s="487">
        <f t="shared" si="18"/>
        <v>72</v>
      </c>
      <c r="D52" s="484">
        <v>12</v>
      </c>
      <c r="E52" s="488">
        <v>60</v>
      </c>
      <c r="F52" s="484">
        <v>3</v>
      </c>
      <c r="G52" s="469"/>
      <c r="H52" s="487">
        <f>I52+Q52</f>
        <v>69</v>
      </c>
      <c r="I52" s="487">
        <f>J52+K52+L52+M52+N52+O52+P52</f>
        <v>56</v>
      </c>
      <c r="J52" s="484">
        <v>51</v>
      </c>
      <c r="K52" s="484"/>
      <c r="L52" s="484">
        <v>5</v>
      </c>
      <c r="M52" s="484"/>
      <c r="N52" s="484"/>
      <c r="O52" s="484"/>
      <c r="P52" s="484"/>
      <c r="Q52" s="497">
        <v>13</v>
      </c>
      <c r="R52" s="487">
        <f>(C52-F52-J52-K52)+G52</f>
        <v>18</v>
      </c>
      <c r="S52" s="490">
        <f t="shared" si="2"/>
        <v>0.9107142857142857</v>
      </c>
    </row>
    <row r="53" spans="1:19" ht="18.75" customHeight="1">
      <c r="A53" s="398" t="s">
        <v>55</v>
      </c>
      <c r="B53" s="418" t="s">
        <v>451</v>
      </c>
      <c r="C53" s="485">
        <f t="shared" si="18"/>
        <v>642</v>
      </c>
      <c r="D53" s="485">
        <f>SUM(D54:D57)</f>
        <v>183</v>
      </c>
      <c r="E53" s="485">
        <f>SUM(E54:E57)</f>
        <v>459</v>
      </c>
      <c r="F53" s="485">
        <f>SUM(F54:F57)</f>
        <v>2</v>
      </c>
      <c r="G53" s="485">
        <f>SUM(G54:G57)</f>
        <v>0</v>
      </c>
      <c r="H53" s="485">
        <f>I53+Q53</f>
        <v>640</v>
      </c>
      <c r="I53" s="485">
        <f>SUM(J53:P53)</f>
        <v>486</v>
      </c>
      <c r="J53" s="485">
        <f aca="true" t="shared" si="19" ref="J53:R53">SUM(J54:J57)</f>
        <v>405</v>
      </c>
      <c r="K53" s="485">
        <f t="shared" si="19"/>
        <v>5</v>
      </c>
      <c r="L53" s="485">
        <f t="shared" si="19"/>
        <v>76</v>
      </c>
      <c r="M53" s="485">
        <f t="shared" si="19"/>
        <v>0</v>
      </c>
      <c r="N53" s="485">
        <f t="shared" si="19"/>
        <v>0</v>
      </c>
      <c r="O53" s="485">
        <f t="shared" si="19"/>
        <v>0</v>
      </c>
      <c r="P53" s="485">
        <f t="shared" si="19"/>
        <v>0</v>
      </c>
      <c r="Q53" s="485">
        <f t="shared" si="19"/>
        <v>154</v>
      </c>
      <c r="R53" s="485">
        <f t="shared" si="19"/>
        <v>230</v>
      </c>
      <c r="S53" s="466">
        <f t="shared" si="2"/>
        <v>0.8436213991769548</v>
      </c>
    </row>
    <row r="54" spans="1:19" ht="18.75" customHeight="1">
      <c r="A54" s="421" t="s">
        <v>43</v>
      </c>
      <c r="B54" s="535" t="s">
        <v>452</v>
      </c>
      <c r="C54" s="467">
        <f t="shared" si="18"/>
        <v>94</v>
      </c>
      <c r="D54" s="470">
        <v>25</v>
      </c>
      <c r="E54" s="470">
        <v>69</v>
      </c>
      <c r="F54" s="470"/>
      <c r="G54" s="471">
        <v>0</v>
      </c>
      <c r="H54" s="467">
        <f t="shared" si="11"/>
        <v>94</v>
      </c>
      <c r="I54" s="467">
        <f t="shared" si="8"/>
        <v>69</v>
      </c>
      <c r="J54" s="470">
        <v>59</v>
      </c>
      <c r="K54" s="470">
        <v>1</v>
      </c>
      <c r="L54" s="470">
        <v>9</v>
      </c>
      <c r="M54" s="470">
        <v>0</v>
      </c>
      <c r="N54" s="472"/>
      <c r="O54" s="472"/>
      <c r="P54" s="472"/>
      <c r="Q54" s="491">
        <v>25</v>
      </c>
      <c r="R54" s="467">
        <f>(C54-F54-J54-K54)+G54</f>
        <v>34</v>
      </c>
      <c r="S54" s="474">
        <f t="shared" si="2"/>
        <v>0.8695652173913043</v>
      </c>
    </row>
    <row r="55" spans="1:19" ht="18.75" customHeight="1">
      <c r="A55" s="421" t="s">
        <v>44</v>
      </c>
      <c r="B55" s="535" t="s">
        <v>453</v>
      </c>
      <c r="C55" s="467">
        <f t="shared" si="18"/>
        <v>185</v>
      </c>
      <c r="D55" s="470">
        <v>45</v>
      </c>
      <c r="E55" s="470">
        <v>140</v>
      </c>
      <c r="F55" s="470"/>
      <c r="G55" s="471"/>
      <c r="H55" s="467">
        <f t="shared" si="11"/>
        <v>185</v>
      </c>
      <c r="I55" s="467">
        <f t="shared" si="8"/>
        <v>150</v>
      </c>
      <c r="J55" s="470">
        <v>130</v>
      </c>
      <c r="K55" s="470"/>
      <c r="L55" s="470">
        <v>20</v>
      </c>
      <c r="M55" s="470"/>
      <c r="N55" s="472"/>
      <c r="O55" s="472"/>
      <c r="P55" s="472"/>
      <c r="Q55" s="491">
        <v>35</v>
      </c>
      <c r="R55" s="467">
        <f>(C55-F55-J55-K55)+G55</f>
        <v>55</v>
      </c>
      <c r="S55" s="474">
        <f t="shared" si="2"/>
        <v>0.8666666666666667</v>
      </c>
    </row>
    <row r="56" spans="1:19" ht="18.75" customHeight="1">
      <c r="A56" s="421" t="s">
        <v>45</v>
      </c>
      <c r="B56" s="535" t="s">
        <v>447</v>
      </c>
      <c r="C56" s="467">
        <f t="shared" si="18"/>
        <v>193</v>
      </c>
      <c r="D56" s="470">
        <v>53</v>
      </c>
      <c r="E56" s="470">
        <v>140</v>
      </c>
      <c r="F56" s="470"/>
      <c r="G56" s="471">
        <v>0</v>
      </c>
      <c r="H56" s="467">
        <f t="shared" si="11"/>
        <v>193</v>
      </c>
      <c r="I56" s="467">
        <f t="shared" si="8"/>
        <v>149</v>
      </c>
      <c r="J56" s="470">
        <v>118</v>
      </c>
      <c r="K56" s="470">
        <v>2</v>
      </c>
      <c r="L56" s="470">
        <v>29</v>
      </c>
      <c r="M56" s="470"/>
      <c r="N56" s="472"/>
      <c r="O56" s="472"/>
      <c r="P56" s="472"/>
      <c r="Q56" s="491">
        <v>44</v>
      </c>
      <c r="R56" s="467">
        <f>(C56-F56-J56-K56)+G56</f>
        <v>73</v>
      </c>
      <c r="S56" s="474">
        <f t="shared" si="2"/>
        <v>0.8053691275167785</v>
      </c>
    </row>
    <row r="57" spans="1:19" ht="18.75" customHeight="1">
      <c r="A57" s="421" t="s">
        <v>54</v>
      </c>
      <c r="B57" s="535" t="s">
        <v>455</v>
      </c>
      <c r="C57" s="467">
        <f t="shared" si="18"/>
        <v>170</v>
      </c>
      <c r="D57" s="470">
        <v>60</v>
      </c>
      <c r="E57" s="470">
        <v>110</v>
      </c>
      <c r="F57" s="470">
        <v>2</v>
      </c>
      <c r="G57" s="471">
        <v>0</v>
      </c>
      <c r="H57" s="467">
        <f t="shared" si="11"/>
        <v>168</v>
      </c>
      <c r="I57" s="467">
        <f t="shared" si="8"/>
        <v>118</v>
      </c>
      <c r="J57" s="470">
        <v>98</v>
      </c>
      <c r="K57" s="470">
        <v>2</v>
      </c>
      <c r="L57" s="470">
        <v>18</v>
      </c>
      <c r="M57" s="470"/>
      <c r="N57" s="472"/>
      <c r="O57" s="472"/>
      <c r="P57" s="472"/>
      <c r="Q57" s="473">
        <v>50</v>
      </c>
      <c r="R57" s="467">
        <f>(C57-F57-J57-K57)+G57</f>
        <v>68</v>
      </c>
      <c r="S57" s="474">
        <f t="shared" si="2"/>
        <v>0.847457627118644</v>
      </c>
    </row>
    <row r="58" spans="1:19" ht="18.75" customHeight="1">
      <c r="A58" s="398" t="s">
        <v>56</v>
      </c>
      <c r="B58" s="418" t="s">
        <v>456</v>
      </c>
      <c r="C58" s="465">
        <f t="shared" si="18"/>
        <v>160</v>
      </c>
      <c r="D58" s="465">
        <f>SUM(D59:D60)</f>
        <v>63</v>
      </c>
      <c r="E58" s="465">
        <f>SUM(E59:E60)</f>
        <v>97</v>
      </c>
      <c r="F58" s="465">
        <f>SUM(F59:F60)</f>
        <v>2</v>
      </c>
      <c r="G58" s="465">
        <f>SUM(G59:G60)</f>
        <v>0</v>
      </c>
      <c r="H58" s="465">
        <f>I58+Q58</f>
        <v>158</v>
      </c>
      <c r="I58" s="465">
        <f aca="true" t="shared" si="20" ref="I58:R58">SUM(I59:I60)</f>
        <v>109</v>
      </c>
      <c r="J58" s="465">
        <f t="shared" si="20"/>
        <v>74</v>
      </c>
      <c r="K58" s="465">
        <f t="shared" si="20"/>
        <v>0</v>
      </c>
      <c r="L58" s="465">
        <f t="shared" si="20"/>
        <v>35</v>
      </c>
      <c r="M58" s="465">
        <f t="shared" si="20"/>
        <v>0</v>
      </c>
      <c r="N58" s="465">
        <f t="shared" si="20"/>
        <v>0</v>
      </c>
      <c r="O58" s="465">
        <f t="shared" si="20"/>
        <v>0</v>
      </c>
      <c r="P58" s="465">
        <f t="shared" si="20"/>
        <v>0</v>
      </c>
      <c r="Q58" s="465">
        <f t="shared" si="20"/>
        <v>49</v>
      </c>
      <c r="R58" s="465">
        <f t="shared" si="20"/>
        <v>84</v>
      </c>
      <c r="S58" s="466">
        <f t="shared" si="2"/>
        <v>0.6788990825688074</v>
      </c>
    </row>
    <row r="59" spans="1:19" ht="18.75" customHeight="1">
      <c r="A59" s="421" t="s">
        <v>43</v>
      </c>
      <c r="B59" s="456" t="s">
        <v>449</v>
      </c>
      <c r="C59" s="498">
        <f t="shared" si="18"/>
        <v>57</v>
      </c>
      <c r="D59" s="499">
        <v>25</v>
      </c>
      <c r="E59" s="499">
        <v>32</v>
      </c>
      <c r="F59" s="499">
        <v>0</v>
      </c>
      <c r="G59" s="499">
        <v>0</v>
      </c>
      <c r="H59" s="498">
        <f t="shared" si="11"/>
        <v>57</v>
      </c>
      <c r="I59" s="498">
        <f t="shared" si="8"/>
        <v>39</v>
      </c>
      <c r="J59" s="499">
        <v>29</v>
      </c>
      <c r="K59" s="499">
        <v>0</v>
      </c>
      <c r="L59" s="499">
        <v>10</v>
      </c>
      <c r="M59" s="499">
        <v>0</v>
      </c>
      <c r="N59" s="500">
        <v>0</v>
      </c>
      <c r="O59" s="500">
        <v>0</v>
      </c>
      <c r="P59" s="500">
        <v>0</v>
      </c>
      <c r="Q59" s="501">
        <v>18</v>
      </c>
      <c r="R59" s="498">
        <f>(C59-F59-J59-K59)+G59</f>
        <v>28</v>
      </c>
      <c r="S59" s="490">
        <f t="shared" si="2"/>
        <v>0.7435897435897436</v>
      </c>
    </row>
    <row r="60" spans="1:19" ht="23.25" customHeight="1">
      <c r="A60" s="421" t="s">
        <v>44</v>
      </c>
      <c r="B60" s="456" t="s">
        <v>458</v>
      </c>
      <c r="C60" s="498">
        <f t="shared" si="18"/>
        <v>103</v>
      </c>
      <c r="D60" s="499">
        <v>38</v>
      </c>
      <c r="E60" s="499">
        <v>65</v>
      </c>
      <c r="F60" s="499">
        <v>2</v>
      </c>
      <c r="G60" s="499">
        <v>0</v>
      </c>
      <c r="H60" s="498">
        <f t="shared" si="11"/>
        <v>101</v>
      </c>
      <c r="I60" s="498">
        <f t="shared" si="8"/>
        <v>70</v>
      </c>
      <c r="J60" s="499">
        <v>45</v>
      </c>
      <c r="K60" s="499">
        <v>0</v>
      </c>
      <c r="L60" s="499">
        <v>25</v>
      </c>
      <c r="M60" s="499">
        <v>0</v>
      </c>
      <c r="N60" s="500">
        <v>0</v>
      </c>
      <c r="O60" s="500">
        <v>0</v>
      </c>
      <c r="P60" s="500">
        <v>0</v>
      </c>
      <c r="Q60" s="501">
        <v>31</v>
      </c>
      <c r="R60" s="498">
        <f>(C60-F60-J60-K60)+G60</f>
        <v>56</v>
      </c>
      <c r="S60" s="492">
        <f t="shared" si="2"/>
        <v>0.6428571428571429</v>
      </c>
    </row>
    <row r="61" spans="1:19" ht="18.75" customHeight="1">
      <c r="A61" s="398" t="s">
        <v>57</v>
      </c>
      <c r="B61" s="418" t="s">
        <v>459</v>
      </c>
      <c r="C61" s="465">
        <f>E61+D61</f>
        <v>81</v>
      </c>
      <c r="D61" s="465">
        <f>D62+D63</f>
        <v>31</v>
      </c>
      <c r="E61" s="465">
        <f>E62+E63</f>
        <v>50</v>
      </c>
      <c r="F61" s="465">
        <f>F62+F63</f>
        <v>0</v>
      </c>
      <c r="G61" s="465">
        <f>G62+G63</f>
        <v>0</v>
      </c>
      <c r="H61" s="465">
        <f>I61+Q61</f>
        <v>81</v>
      </c>
      <c r="I61" s="465">
        <f aca="true" t="shared" si="21" ref="I61:Q61">I62+I63</f>
        <v>49</v>
      </c>
      <c r="J61" s="465">
        <f t="shared" si="21"/>
        <v>30</v>
      </c>
      <c r="K61" s="465">
        <f t="shared" si="21"/>
        <v>1</v>
      </c>
      <c r="L61" s="465">
        <f t="shared" si="21"/>
        <v>18</v>
      </c>
      <c r="M61" s="465">
        <f t="shared" si="21"/>
        <v>0</v>
      </c>
      <c r="N61" s="465">
        <f t="shared" si="21"/>
        <v>0</v>
      </c>
      <c r="O61" s="465">
        <f t="shared" si="21"/>
        <v>0</v>
      </c>
      <c r="P61" s="465">
        <f t="shared" si="21"/>
        <v>0</v>
      </c>
      <c r="Q61" s="465">
        <f t="shared" si="21"/>
        <v>32</v>
      </c>
      <c r="R61" s="493">
        <f>(C61-F61-J61-K61)+G61</f>
        <v>50</v>
      </c>
      <c r="S61" s="494">
        <f>SUM(J61:K61)/SUM(I61)*100%</f>
        <v>0.6326530612244898</v>
      </c>
    </row>
    <row r="62" spans="1:19" ht="18.75" customHeight="1">
      <c r="A62" s="421" t="s">
        <v>43</v>
      </c>
      <c r="B62" s="419" t="s">
        <v>460</v>
      </c>
      <c r="C62" s="502">
        <f>D62+E62</f>
        <v>13</v>
      </c>
      <c r="D62" s="506">
        <v>7</v>
      </c>
      <c r="E62" s="503">
        <v>6</v>
      </c>
      <c r="F62" s="503"/>
      <c r="G62" s="504">
        <v>0</v>
      </c>
      <c r="H62" s="502">
        <f t="shared" si="11"/>
        <v>13</v>
      </c>
      <c r="I62" s="502">
        <f t="shared" si="8"/>
        <v>6</v>
      </c>
      <c r="J62" s="505">
        <v>2</v>
      </c>
      <c r="K62" s="505">
        <v>1</v>
      </c>
      <c r="L62" s="505">
        <v>3</v>
      </c>
      <c r="M62" s="505">
        <v>0</v>
      </c>
      <c r="N62" s="505">
        <v>0</v>
      </c>
      <c r="O62" s="505">
        <v>0</v>
      </c>
      <c r="P62" s="505">
        <v>0</v>
      </c>
      <c r="Q62" s="505">
        <v>7</v>
      </c>
      <c r="R62" s="498">
        <f>(C62-F62-J62-K62)+G62</f>
        <v>10</v>
      </c>
      <c r="S62" s="495">
        <f>SUM(J62:K62)/SUM(I62)*100%</f>
        <v>0.5</v>
      </c>
    </row>
    <row r="63" spans="1:19" ht="18.75" customHeight="1">
      <c r="A63" s="421" t="s">
        <v>44</v>
      </c>
      <c r="B63" s="419" t="s">
        <v>461</v>
      </c>
      <c r="C63" s="502">
        <f>D63+E63</f>
        <v>68</v>
      </c>
      <c r="D63" s="506">
        <v>24</v>
      </c>
      <c r="E63" s="503">
        <v>44</v>
      </c>
      <c r="F63" s="503"/>
      <c r="G63" s="504">
        <v>0</v>
      </c>
      <c r="H63" s="502">
        <f t="shared" si="11"/>
        <v>68</v>
      </c>
      <c r="I63" s="502">
        <f t="shared" si="8"/>
        <v>43</v>
      </c>
      <c r="J63" s="505">
        <v>28</v>
      </c>
      <c r="K63" s="505">
        <v>0</v>
      </c>
      <c r="L63" s="505">
        <v>15</v>
      </c>
      <c r="M63" s="505">
        <v>0</v>
      </c>
      <c r="N63" s="505">
        <v>0</v>
      </c>
      <c r="O63" s="505">
        <v>0</v>
      </c>
      <c r="P63" s="505">
        <v>0</v>
      </c>
      <c r="Q63" s="505">
        <v>25</v>
      </c>
      <c r="R63" s="498">
        <f>(C63-F63-J63-K63)+G63</f>
        <v>40</v>
      </c>
      <c r="S63" s="495">
        <f>SUM(J63:K63)/SUM(I63)*100%</f>
        <v>0.6511627906976745</v>
      </c>
    </row>
    <row r="64" spans="1:20" ht="18.75" customHeight="1">
      <c r="A64" s="884"/>
      <c r="B64" s="884"/>
      <c r="C64" s="884"/>
      <c r="D64" s="884"/>
      <c r="E64" s="884"/>
      <c r="F64" s="884"/>
      <c r="G64" s="884"/>
      <c r="H64" s="884"/>
      <c r="I64" s="884"/>
      <c r="J64" s="884"/>
      <c r="K64" s="884"/>
      <c r="L64" s="884"/>
      <c r="M64" s="884"/>
      <c r="N64" s="884"/>
      <c r="O64" s="884"/>
      <c r="P64" s="884"/>
      <c r="Q64" s="884"/>
      <c r="R64" s="884"/>
      <c r="S64" s="884"/>
      <c r="T64" s="884"/>
    </row>
    <row r="65" spans="1:19" s="380" customFormat="1" ht="18.75" customHeight="1">
      <c r="A65" s="865"/>
      <c r="B65" s="865"/>
      <c r="C65" s="865"/>
      <c r="D65" s="865"/>
      <c r="E65" s="865"/>
      <c r="F65" s="409"/>
      <c r="G65" s="409"/>
      <c r="H65" s="409"/>
      <c r="I65" s="409"/>
      <c r="J65" s="409"/>
      <c r="K65" s="885" t="str">
        <f>'Thong tin'!B8</f>
        <v>Tuyên Quang, ngày 05 tháng 04 năm 2018</v>
      </c>
      <c r="L65" s="885"/>
      <c r="M65" s="885"/>
      <c r="N65" s="885"/>
      <c r="O65" s="885"/>
      <c r="P65" s="885"/>
      <c r="Q65" s="885"/>
      <c r="R65" s="885"/>
      <c r="S65" s="885"/>
    </row>
    <row r="66" spans="1:19" s="381" customFormat="1" ht="19.5" customHeight="1">
      <c r="A66" s="411"/>
      <c r="B66" s="861" t="s">
        <v>4</v>
      </c>
      <c r="C66" s="861"/>
      <c r="D66" s="861"/>
      <c r="E66" s="861"/>
      <c r="F66" s="407"/>
      <c r="G66" s="407"/>
      <c r="H66" s="407"/>
      <c r="I66" s="407"/>
      <c r="J66" s="407"/>
      <c r="K66" s="407"/>
      <c r="L66" s="407"/>
      <c r="M66" s="407"/>
      <c r="N66" s="864" t="str">
        <f>'Thong tin'!B7</f>
        <v>CỤC TRƯỞNG</v>
      </c>
      <c r="O66" s="864"/>
      <c r="P66" s="864"/>
      <c r="Q66" s="864"/>
      <c r="R66" s="864"/>
      <c r="S66" s="864"/>
    </row>
    <row r="67" spans="1:19" ht="18.75">
      <c r="A67" s="405"/>
      <c r="B67" s="859"/>
      <c r="C67" s="859"/>
      <c r="D67" s="859"/>
      <c r="E67" s="406"/>
      <c r="F67" s="406"/>
      <c r="G67" s="406"/>
      <c r="H67" s="406"/>
      <c r="I67" s="406"/>
      <c r="J67" s="406"/>
      <c r="K67" s="406"/>
      <c r="L67" s="406"/>
      <c r="M67" s="406"/>
      <c r="N67" s="860"/>
      <c r="O67" s="860"/>
      <c r="P67" s="860"/>
      <c r="Q67" s="860"/>
      <c r="R67" s="860"/>
      <c r="S67" s="860"/>
    </row>
    <row r="68" spans="1:19" ht="18.75">
      <c r="A68" s="405"/>
      <c r="B68" s="405"/>
      <c r="C68" s="405"/>
      <c r="D68" s="406"/>
      <c r="E68" s="406"/>
      <c r="F68" s="406"/>
      <c r="G68" s="406"/>
      <c r="H68" s="406"/>
      <c r="I68" s="406"/>
      <c r="J68" s="406"/>
      <c r="K68" s="406"/>
      <c r="L68" s="406"/>
      <c r="M68" s="406"/>
      <c r="N68" s="406"/>
      <c r="O68" s="406"/>
      <c r="P68" s="406"/>
      <c r="Q68" s="406"/>
      <c r="R68" s="405"/>
      <c r="S68" s="405"/>
    </row>
    <row r="69" spans="1:19" ht="18.75">
      <c r="A69" s="405"/>
      <c r="B69" s="860"/>
      <c r="C69" s="860"/>
      <c r="D69" s="860"/>
      <c r="E69" s="860"/>
      <c r="F69" s="406"/>
      <c r="G69" s="406"/>
      <c r="H69" s="406"/>
      <c r="I69" s="406"/>
      <c r="J69" s="406"/>
      <c r="K69" s="406"/>
      <c r="L69" s="406"/>
      <c r="M69" s="406"/>
      <c r="N69" s="406"/>
      <c r="O69" s="406"/>
      <c r="P69" s="860"/>
      <c r="Q69" s="860"/>
      <c r="R69" s="860"/>
      <c r="S69" s="405"/>
    </row>
    <row r="70" spans="1:19" ht="15.75" customHeight="1">
      <c r="A70" s="412"/>
      <c r="B70" s="405"/>
      <c r="C70" s="405"/>
      <c r="D70" s="406"/>
      <c r="E70" s="406"/>
      <c r="F70" s="406"/>
      <c r="G70" s="406"/>
      <c r="H70" s="406"/>
      <c r="I70" s="406"/>
      <c r="J70" s="406"/>
      <c r="K70" s="406"/>
      <c r="L70" s="406"/>
      <c r="M70" s="406"/>
      <c r="N70" s="406"/>
      <c r="O70" s="406"/>
      <c r="P70" s="406"/>
      <c r="Q70" s="406"/>
      <c r="R70" s="405"/>
      <c r="S70" s="405"/>
    </row>
    <row r="71" spans="1:19" ht="15.75" customHeight="1">
      <c r="A71" s="405"/>
      <c r="B71" s="883"/>
      <c r="C71" s="883"/>
      <c r="D71" s="883"/>
      <c r="E71" s="883"/>
      <c r="F71" s="883"/>
      <c r="G71" s="883"/>
      <c r="H71" s="883"/>
      <c r="I71" s="883"/>
      <c r="J71" s="883"/>
      <c r="K71" s="883"/>
      <c r="L71" s="883"/>
      <c r="M71" s="883"/>
      <c r="N71" s="883"/>
      <c r="O71" s="883"/>
      <c r="P71" s="406"/>
      <c r="Q71" s="406"/>
      <c r="R71" s="405"/>
      <c r="S71" s="405"/>
    </row>
    <row r="72" spans="1:19" ht="18.75">
      <c r="A72" s="408"/>
      <c r="B72" s="408"/>
      <c r="C72" s="408"/>
      <c r="D72" s="408"/>
      <c r="E72" s="408"/>
      <c r="F72" s="408"/>
      <c r="G72" s="408"/>
      <c r="H72" s="408"/>
      <c r="I72" s="408"/>
      <c r="J72" s="408"/>
      <c r="K72" s="408"/>
      <c r="L72" s="408"/>
      <c r="M72" s="408"/>
      <c r="N72" s="408"/>
      <c r="O72" s="408"/>
      <c r="P72" s="408"/>
      <c r="Q72" s="405"/>
      <c r="R72" s="405"/>
      <c r="S72" s="405"/>
    </row>
    <row r="73" spans="1:19" ht="18.75">
      <c r="A73" s="405"/>
      <c r="B73" s="405"/>
      <c r="C73" s="405"/>
      <c r="D73" s="405"/>
      <c r="E73" s="405"/>
      <c r="F73" s="405"/>
      <c r="G73" s="405"/>
      <c r="H73" s="405"/>
      <c r="I73" s="405"/>
      <c r="J73" s="405"/>
      <c r="K73" s="405"/>
      <c r="L73" s="405"/>
      <c r="M73" s="405"/>
      <c r="N73" s="405"/>
      <c r="O73" s="405"/>
      <c r="P73" s="405"/>
      <c r="Q73" s="405"/>
      <c r="R73" s="405"/>
      <c r="S73" s="405"/>
    </row>
    <row r="74" spans="1:19" ht="18.75">
      <c r="A74" s="405"/>
      <c r="B74" s="853" t="str">
        <f>'Thong tin'!B5</f>
        <v>Duy Thị Thúy</v>
      </c>
      <c r="C74" s="853"/>
      <c r="D74" s="853"/>
      <c r="E74" s="853"/>
      <c r="F74" s="405"/>
      <c r="G74" s="405"/>
      <c r="H74" s="405"/>
      <c r="I74" s="405"/>
      <c r="J74" s="405"/>
      <c r="K74" s="405"/>
      <c r="L74" s="405"/>
      <c r="M74" s="405"/>
      <c r="N74" s="853" t="str">
        <f>'Thong tin'!B6</f>
        <v>Nguyễn Tuyên </v>
      </c>
      <c r="O74" s="853"/>
      <c r="P74" s="853"/>
      <c r="Q74" s="853"/>
      <c r="R74" s="853"/>
      <c r="S74" s="853"/>
    </row>
    <row r="75" spans="1:19" ht="18.75">
      <c r="A75" s="389"/>
      <c r="B75" s="389"/>
      <c r="C75" s="389"/>
      <c r="D75" s="389"/>
      <c r="E75" s="389"/>
      <c r="F75" s="389"/>
      <c r="G75" s="389"/>
      <c r="H75" s="389"/>
      <c r="I75" s="389"/>
      <c r="J75" s="389"/>
      <c r="K75" s="389"/>
      <c r="L75" s="389"/>
      <c r="M75" s="389"/>
      <c r="N75" s="389"/>
      <c r="O75" s="389"/>
      <c r="P75" s="389"/>
      <c r="Q75" s="389"/>
      <c r="R75" s="389"/>
      <c r="S75" s="389"/>
    </row>
  </sheetData>
  <sheetProtection/>
  <mergeCells count="37">
    <mergeCell ref="R6:R9"/>
    <mergeCell ref="C7:C9"/>
    <mergeCell ref="N74:S74"/>
    <mergeCell ref="D7:E7"/>
    <mergeCell ref="D8:D9"/>
    <mergeCell ref="E8:E9"/>
    <mergeCell ref="J8:P8"/>
    <mergeCell ref="B74:E74"/>
    <mergeCell ref="A10:B10"/>
    <mergeCell ref="B66:E66"/>
    <mergeCell ref="N67:S67"/>
    <mergeCell ref="B71:O71"/>
    <mergeCell ref="B67:D67"/>
    <mergeCell ref="B69:E69"/>
    <mergeCell ref="P69:R69"/>
    <mergeCell ref="A64:T64"/>
    <mergeCell ref="K65:S65"/>
    <mergeCell ref="E1:O1"/>
    <mergeCell ref="E2:O2"/>
    <mergeCell ref="E3:O3"/>
    <mergeCell ref="F6:F9"/>
    <mergeCell ref="G6:G9"/>
    <mergeCell ref="H6:Q6"/>
    <mergeCell ref="C6:E6"/>
    <mergeCell ref="P4:S4"/>
    <mergeCell ref="H7:H9"/>
    <mergeCell ref="Q7:Q9"/>
    <mergeCell ref="A2:D2"/>
    <mergeCell ref="P2:S2"/>
    <mergeCell ref="A3:D3"/>
    <mergeCell ref="N66:S66"/>
    <mergeCell ref="A65:E65"/>
    <mergeCell ref="A6:B9"/>
    <mergeCell ref="I8:I9"/>
    <mergeCell ref="S6:S9"/>
    <mergeCell ref="I7:P7"/>
    <mergeCell ref="A11:B11"/>
  </mergeCells>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drawing r:id="rId1"/>
</worksheet>
</file>

<file path=xl/worksheets/sheet14.xml><?xml version="1.0" encoding="utf-8"?>
<worksheet xmlns="http://schemas.openxmlformats.org/spreadsheetml/2006/main" xmlns:r="http://schemas.openxmlformats.org/officeDocument/2006/relationships">
  <sheetPr>
    <tabColor indexed="19"/>
  </sheetPr>
  <dimension ref="A1:AJ74"/>
  <sheetViews>
    <sheetView showZeros="0" zoomScale="85" zoomScaleNormal="85" zoomScaleSheetLayoutView="85" zoomScalePageLayoutView="0" workbookViewId="0" topLeftCell="A7">
      <pane ySplit="6" topLeftCell="A67" activePane="bottomLeft" state="frozen"/>
      <selection pane="topLeft" activeCell="A7" sqref="A7"/>
      <selection pane="bottomLeft" activeCell="B12" sqref="B12"/>
    </sheetView>
  </sheetViews>
  <sheetFormatPr defaultColWidth="9.00390625" defaultRowHeight="15.75"/>
  <cols>
    <col min="1" max="1" width="4.125" style="383" customWidth="1"/>
    <col min="2" max="2" width="14.75390625" style="383" customWidth="1"/>
    <col min="3" max="3" width="12.25390625" style="383" customWidth="1"/>
    <col min="4" max="4" width="10.75390625" style="383" customWidth="1"/>
    <col min="5" max="5" width="10.00390625" style="383" customWidth="1"/>
    <col min="6" max="6" width="8.875" style="383" customWidth="1"/>
    <col min="7" max="7" width="7.125" style="383" customWidth="1"/>
    <col min="8" max="8" width="11.25390625" style="383" customWidth="1"/>
    <col min="9" max="9" width="11.625" style="383" customWidth="1"/>
    <col min="10" max="11" width="9.625" style="383" customWidth="1"/>
    <col min="12" max="12" width="8.50390625" style="383" customWidth="1"/>
    <col min="13" max="13" width="9.50390625" style="383" customWidth="1"/>
    <col min="14" max="14" width="10.00390625" style="383" customWidth="1"/>
    <col min="15" max="15" width="4.50390625" style="383" customWidth="1"/>
    <col min="16" max="16" width="4.625" style="383" customWidth="1"/>
    <col min="17" max="17" width="8.125" style="383" customWidth="1"/>
    <col min="18" max="18" width="10.00390625" style="383" customWidth="1"/>
    <col min="19" max="19" width="9.875" style="383" customWidth="1"/>
    <col min="20" max="20" width="7.625" style="383" customWidth="1"/>
    <col min="21" max="22" width="9.00390625" style="383" customWidth="1"/>
    <col min="23" max="23" width="41.50390625" style="383" customWidth="1"/>
    <col min="24" max="16384" width="9.00390625" style="383" customWidth="1"/>
  </cols>
  <sheetData>
    <row r="1" spans="1:20" s="385" customFormat="1" ht="20.25" customHeight="1">
      <c r="A1" s="424" t="s">
        <v>28</v>
      </c>
      <c r="B1" s="424"/>
      <c r="C1" s="424"/>
      <c r="D1" s="425"/>
      <c r="E1" s="908" t="s">
        <v>468</v>
      </c>
      <c r="F1" s="908"/>
      <c r="G1" s="908"/>
      <c r="H1" s="908"/>
      <c r="I1" s="908"/>
      <c r="J1" s="908"/>
      <c r="K1" s="908"/>
      <c r="L1" s="908"/>
      <c r="M1" s="908"/>
      <c r="N1" s="908"/>
      <c r="O1" s="908"/>
      <c r="P1" s="908"/>
      <c r="Q1" s="426" t="s">
        <v>418</v>
      </c>
      <c r="R1" s="426"/>
      <c r="S1" s="426"/>
      <c r="T1" s="426"/>
    </row>
    <row r="2" spans="1:20" ht="17.25" customHeight="1">
      <c r="A2" s="902" t="s">
        <v>226</v>
      </c>
      <c r="B2" s="902"/>
      <c r="C2" s="902"/>
      <c r="D2" s="902"/>
      <c r="E2" s="909" t="s">
        <v>34</v>
      </c>
      <c r="F2" s="909"/>
      <c r="G2" s="909"/>
      <c r="H2" s="909"/>
      <c r="I2" s="909"/>
      <c r="J2" s="909"/>
      <c r="K2" s="909"/>
      <c r="L2" s="909"/>
      <c r="M2" s="909"/>
      <c r="N2" s="909"/>
      <c r="O2" s="909"/>
      <c r="P2" s="909"/>
      <c r="Q2" s="917" t="str">
        <f>'Thong tin'!B4</f>
        <v>Cục THADS tỉnh Tuyên Quang</v>
      </c>
      <c r="R2" s="917"/>
      <c r="S2" s="917"/>
      <c r="T2" s="917"/>
    </row>
    <row r="3" spans="1:20" s="385" customFormat="1" ht="18" customHeight="1">
      <c r="A3" s="902" t="s">
        <v>227</v>
      </c>
      <c r="B3" s="902"/>
      <c r="C3" s="902"/>
      <c r="D3" s="902"/>
      <c r="E3" s="910" t="str">
        <f>'Thong tin'!B3</f>
        <v>06 tháng / năm 2018</v>
      </c>
      <c r="F3" s="910"/>
      <c r="G3" s="910"/>
      <c r="H3" s="910"/>
      <c r="I3" s="910"/>
      <c r="J3" s="910"/>
      <c r="K3" s="910"/>
      <c r="L3" s="910"/>
      <c r="M3" s="910"/>
      <c r="N3" s="910"/>
      <c r="O3" s="910"/>
      <c r="P3" s="910"/>
      <c r="Q3" s="426" t="s">
        <v>473</v>
      </c>
      <c r="R3" s="424"/>
      <c r="S3" s="426"/>
      <c r="T3" s="426"/>
    </row>
    <row r="4" spans="1:20" ht="14.25" customHeight="1">
      <c r="A4" s="427" t="s">
        <v>105</v>
      </c>
      <c r="B4" s="424"/>
      <c r="C4" s="424"/>
      <c r="D4" s="424"/>
      <c r="E4" s="424"/>
      <c r="F4" s="424"/>
      <c r="G4" s="424"/>
      <c r="H4" s="424"/>
      <c r="I4" s="424"/>
      <c r="J4" s="424"/>
      <c r="K4" s="424"/>
      <c r="L4" s="424"/>
      <c r="M4" s="424"/>
      <c r="N4" s="424"/>
      <c r="O4" s="428"/>
      <c r="P4" s="428"/>
      <c r="Q4" s="904" t="s">
        <v>289</v>
      </c>
      <c r="R4" s="904"/>
      <c r="S4" s="904"/>
      <c r="T4" s="904"/>
    </row>
    <row r="5" spans="1:20" s="385" customFormat="1" ht="21.75" customHeight="1" thickBot="1">
      <c r="A5" s="425"/>
      <c r="B5" s="429"/>
      <c r="C5" s="429"/>
      <c r="D5" s="425"/>
      <c r="E5" s="425"/>
      <c r="F5" s="425"/>
      <c r="G5" s="425"/>
      <c r="H5" s="425"/>
      <c r="I5" s="425"/>
      <c r="J5" s="425"/>
      <c r="K5" s="430"/>
      <c r="L5" s="425"/>
      <c r="M5" s="425"/>
      <c r="N5" s="425"/>
      <c r="O5" s="425"/>
      <c r="P5" s="425"/>
      <c r="Q5" s="898" t="s">
        <v>419</v>
      </c>
      <c r="R5" s="898"/>
      <c r="S5" s="898"/>
      <c r="T5" s="898"/>
    </row>
    <row r="6" spans="1:36" s="385" customFormat="1" ht="18.75" customHeight="1" thickTop="1">
      <c r="A6" s="894" t="s">
        <v>53</v>
      </c>
      <c r="B6" s="895"/>
      <c r="C6" s="913" t="s">
        <v>106</v>
      </c>
      <c r="D6" s="913"/>
      <c r="E6" s="913"/>
      <c r="F6" s="911" t="s">
        <v>97</v>
      </c>
      <c r="G6" s="911" t="s">
        <v>107</v>
      </c>
      <c r="H6" s="912" t="s">
        <v>98</v>
      </c>
      <c r="I6" s="912"/>
      <c r="J6" s="912"/>
      <c r="K6" s="912"/>
      <c r="L6" s="912"/>
      <c r="M6" s="912"/>
      <c r="N6" s="912"/>
      <c r="O6" s="912"/>
      <c r="P6" s="912"/>
      <c r="Q6" s="912"/>
      <c r="R6" s="912"/>
      <c r="S6" s="913" t="s">
        <v>231</v>
      </c>
      <c r="T6" s="922" t="s">
        <v>417</v>
      </c>
      <c r="U6" s="387"/>
      <c r="V6" s="387"/>
      <c r="W6" s="387"/>
      <c r="X6" s="387"/>
      <c r="Y6" s="387"/>
      <c r="Z6" s="387"/>
      <c r="AA6" s="387"/>
      <c r="AB6" s="387"/>
      <c r="AC6" s="387"/>
      <c r="AD6" s="387"/>
      <c r="AE6" s="387"/>
      <c r="AF6" s="387"/>
      <c r="AG6" s="387"/>
      <c r="AH6" s="387"/>
      <c r="AI6" s="387"/>
      <c r="AJ6" s="387"/>
    </row>
    <row r="7" spans="1:36" s="400" customFormat="1" ht="21" customHeight="1">
      <c r="A7" s="896"/>
      <c r="B7" s="897"/>
      <c r="C7" s="907" t="s">
        <v>42</v>
      </c>
      <c r="D7" s="899" t="s">
        <v>7</v>
      </c>
      <c r="E7" s="899"/>
      <c r="F7" s="901"/>
      <c r="G7" s="901"/>
      <c r="H7" s="901" t="s">
        <v>98</v>
      </c>
      <c r="I7" s="907" t="s">
        <v>99</v>
      </c>
      <c r="J7" s="907"/>
      <c r="K7" s="907"/>
      <c r="L7" s="907"/>
      <c r="M7" s="907"/>
      <c r="N7" s="907"/>
      <c r="O7" s="907"/>
      <c r="P7" s="907"/>
      <c r="Q7" s="907"/>
      <c r="R7" s="901" t="s">
        <v>108</v>
      </c>
      <c r="S7" s="907"/>
      <c r="T7" s="923"/>
      <c r="U7" s="390"/>
      <c r="V7" s="390"/>
      <c r="W7" s="390"/>
      <c r="X7" s="390"/>
      <c r="Y7" s="390"/>
      <c r="Z7" s="390"/>
      <c r="AA7" s="390"/>
      <c r="AB7" s="390"/>
      <c r="AC7" s="390"/>
      <c r="AD7" s="390"/>
      <c r="AE7" s="390"/>
      <c r="AF7" s="390"/>
      <c r="AG7" s="390"/>
      <c r="AH7" s="390"/>
      <c r="AI7" s="390"/>
      <c r="AJ7" s="390"/>
    </row>
    <row r="8" spans="1:36" s="385" customFormat="1" ht="21.75" customHeight="1">
      <c r="A8" s="896"/>
      <c r="B8" s="897"/>
      <c r="C8" s="907"/>
      <c r="D8" s="899" t="s">
        <v>109</v>
      </c>
      <c r="E8" s="899" t="s">
        <v>110</v>
      </c>
      <c r="F8" s="901"/>
      <c r="G8" s="901"/>
      <c r="H8" s="901"/>
      <c r="I8" s="901" t="s">
        <v>416</v>
      </c>
      <c r="J8" s="899" t="s">
        <v>7</v>
      </c>
      <c r="K8" s="899"/>
      <c r="L8" s="899"/>
      <c r="M8" s="899"/>
      <c r="N8" s="899"/>
      <c r="O8" s="899"/>
      <c r="P8" s="899"/>
      <c r="Q8" s="899"/>
      <c r="R8" s="901"/>
      <c r="S8" s="907"/>
      <c r="T8" s="923"/>
      <c r="U8" s="387"/>
      <c r="V8" s="387"/>
      <c r="W8" s="387"/>
      <c r="X8" s="387"/>
      <c r="Y8" s="387"/>
      <c r="Z8" s="387"/>
      <c r="AA8" s="387"/>
      <c r="AB8" s="387"/>
      <c r="AC8" s="387"/>
      <c r="AD8" s="387"/>
      <c r="AE8" s="387"/>
      <c r="AF8" s="387"/>
      <c r="AG8" s="387"/>
      <c r="AH8" s="387"/>
      <c r="AI8" s="387"/>
      <c r="AJ8" s="387"/>
    </row>
    <row r="9" spans="1:36" s="385" customFormat="1" ht="84" customHeight="1">
      <c r="A9" s="896"/>
      <c r="B9" s="897"/>
      <c r="C9" s="907"/>
      <c r="D9" s="899"/>
      <c r="E9" s="899"/>
      <c r="F9" s="901"/>
      <c r="G9" s="901"/>
      <c r="H9" s="901"/>
      <c r="I9" s="901"/>
      <c r="J9" s="431" t="s">
        <v>111</v>
      </c>
      <c r="K9" s="431" t="s">
        <v>112</v>
      </c>
      <c r="L9" s="431" t="s">
        <v>104</v>
      </c>
      <c r="M9" s="432" t="s">
        <v>100</v>
      </c>
      <c r="N9" s="432" t="s">
        <v>113</v>
      </c>
      <c r="O9" s="432" t="s">
        <v>101</v>
      </c>
      <c r="P9" s="432" t="s">
        <v>232</v>
      </c>
      <c r="Q9" s="432" t="s">
        <v>102</v>
      </c>
      <c r="R9" s="901"/>
      <c r="S9" s="907"/>
      <c r="T9" s="923"/>
      <c r="U9" s="387"/>
      <c r="V9" s="387"/>
      <c r="W9" s="387"/>
      <c r="X9" s="387"/>
      <c r="Y9" s="387"/>
      <c r="Z9" s="387"/>
      <c r="AA9" s="387"/>
      <c r="AB9" s="387"/>
      <c r="AC9" s="387"/>
      <c r="AD9" s="387"/>
      <c r="AE9" s="387"/>
      <c r="AF9" s="387"/>
      <c r="AG9" s="387"/>
      <c r="AH9" s="387"/>
      <c r="AI9" s="387"/>
      <c r="AJ9" s="387"/>
    </row>
    <row r="10" spans="1:20" s="385" customFormat="1" ht="17.25" customHeight="1">
      <c r="A10" s="919" t="s">
        <v>6</v>
      </c>
      <c r="B10" s="920"/>
      <c r="C10" s="433">
        <v>1</v>
      </c>
      <c r="D10" s="433">
        <v>2</v>
      </c>
      <c r="E10" s="433">
        <v>3</v>
      </c>
      <c r="F10" s="433">
        <v>4</v>
      </c>
      <c r="G10" s="433">
        <v>5</v>
      </c>
      <c r="H10" s="433">
        <v>6</v>
      </c>
      <c r="I10" s="433">
        <v>7</v>
      </c>
      <c r="J10" s="433">
        <v>8</v>
      </c>
      <c r="K10" s="433">
        <v>9</v>
      </c>
      <c r="L10" s="433" t="s">
        <v>79</v>
      </c>
      <c r="M10" s="433" t="s">
        <v>80</v>
      </c>
      <c r="N10" s="433" t="s">
        <v>81</v>
      </c>
      <c r="O10" s="433" t="s">
        <v>82</v>
      </c>
      <c r="P10" s="433" t="s">
        <v>83</v>
      </c>
      <c r="Q10" s="433" t="s">
        <v>234</v>
      </c>
      <c r="R10" s="433" t="s">
        <v>235</v>
      </c>
      <c r="S10" s="433" t="s">
        <v>236</v>
      </c>
      <c r="T10" s="434" t="s">
        <v>237</v>
      </c>
    </row>
    <row r="11" spans="1:20" ht="24" customHeight="1">
      <c r="A11" s="453"/>
      <c r="B11" s="507" t="s">
        <v>115</v>
      </c>
      <c r="C11" s="514">
        <f>D11+E11</f>
        <v>117372735</v>
      </c>
      <c r="D11" s="524">
        <f>D12+D24+D33+D40+D48+D53+D58+D61</f>
        <v>95712620</v>
      </c>
      <c r="E11" s="524">
        <f>E12+E24+E33+E40+E48+E53+E58+E61</f>
        <v>21660115</v>
      </c>
      <c r="F11" s="524">
        <f>F12+F24+F33+F40+F48+F53+F58+F61</f>
        <v>7844406</v>
      </c>
      <c r="G11" s="514">
        <f>G12+G24+G33+G40+G48+G53+G58+G61</f>
        <v>0</v>
      </c>
      <c r="H11" s="514">
        <f>I11+R11</f>
        <v>109528329</v>
      </c>
      <c r="I11" s="514">
        <f aca="true" t="shared" si="0" ref="I11:S11">I12+I24+I33+I40+I48+I53+I58+I61</f>
        <v>46472020</v>
      </c>
      <c r="J11" s="524">
        <f t="shared" si="0"/>
        <v>9706060</v>
      </c>
      <c r="K11" s="514">
        <f t="shared" si="0"/>
        <v>1847696</v>
      </c>
      <c r="L11" s="514">
        <f t="shared" si="0"/>
        <v>149915</v>
      </c>
      <c r="M11" s="514">
        <f t="shared" si="0"/>
        <v>18196939</v>
      </c>
      <c r="N11" s="514">
        <f t="shared" si="0"/>
        <v>16252265</v>
      </c>
      <c r="O11" s="514">
        <f t="shared" si="0"/>
        <v>0</v>
      </c>
      <c r="P11" s="514">
        <f t="shared" si="0"/>
        <v>0</v>
      </c>
      <c r="Q11" s="514">
        <f t="shared" si="0"/>
        <v>319145</v>
      </c>
      <c r="R11" s="514">
        <f t="shared" si="0"/>
        <v>63056309</v>
      </c>
      <c r="S11" s="514">
        <f t="shared" si="0"/>
        <v>97824658</v>
      </c>
      <c r="T11" s="525">
        <f>(K11+J11+L11)/I11</f>
        <v>0.2518433887745788</v>
      </c>
    </row>
    <row r="12" spans="1:20" ht="26.25" customHeight="1">
      <c r="A12" s="435" t="s">
        <v>0</v>
      </c>
      <c r="B12" s="508" t="s">
        <v>463</v>
      </c>
      <c r="C12" s="514">
        <f>D12+E12</f>
        <v>14133012</v>
      </c>
      <c r="D12" s="514">
        <f aca="true" t="shared" si="1" ref="D12:S12">SUM(D15:D22)</f>
        <v>12147874</v>
      </c>
      <c r="E12" s="514">
        <f t="shared" si="1"/>
        <v>1985138</v>
      </c>
      <c r="F12" s="514">
        <f t="shared" si="1"/>
        <v>13871</v>
      </c>
      <c r="G12" s="514">
        <f t="shared" si="1"/>
        <v>0</v>
      </c>
      <c r="H12" s="514">
        <f t="shared" si="1"/>
        <v>14119141</v>
      </c>
      <c r="I12" s="514">
        <f t="shared" si="1"/>
        <v>1667701</v>
      </c>
      <c r="J12" s="514">
        <f t="shared" si="1"/>
        <v>475166</v>
      </c>
      <c r="K12" s="514">
        <f t="shared" si="1"/>
        <v>21983</v>
      </c>
      <c r="L12" s="514">
        <f t="shared" si="1"/>
        <v>81876</v>
      </c>
      <c r="M12" s="514">
        <f t="shared" si="1"/>
        <v>1088676</v>
      </c>
      <c r="N12" s="514">
        <f t="shared" si="1"/>
        <v>0</v>
      </c>
      <c r="O12" s="514">
        <f t="shared" si="1"/>
        <v>0</v>
      </c>
      <c r="P12" s="514">
        <f t="shared" si="1"/>
        <v>0</v>
      </c>
      <c r="Q12" s="514">
        <f t="shared" si="1"/>
        <v>0</v>
      </c>
      <c r="R12" s="514">
        <f t="shared" si="1"/>
        <v>12451440</v>
      </c>
      <c r="S12" s="514">
        <f t="shared" si="1"/>
        <v>13540116</v>
      </c>
      <c r="T12" s="525">
        <f>(K12+J12+L12)/I12</f>
        <v>0.34719952797294</v>
      </c>
    </row>
    <row r="13" spans="1:20" ht="26.25" customHeight="1">
      <c r="A13" s="549">
        <v>1</v>
      </c>
      <c r="B13" s="548" t="s">
        <v>484</v>
      </c>
      <c r="C13" s="454">
        <f aca="true" t="shared" si="2" ref="C13:C22">D13+E13</f>
        <v>0</v>
      </c>
      <c r="D13" s="541"/>
      <c r="E13" s="541"/>
      <c r="F13" s="541"/>
      <c r="G13" s="541"/>
      <c r="H13" s="454">
        <f aca="true" t="shared" si="3" ref="H13:H32">I13+R13</f>
        <v>0</v>
      </c>
      <c r="I13" s="454">
        <f aca="true" t="shared" si="4" ref="I13:I21">J13+K13+L13+M13+N13+O13+P13+Q13</f>
        <v>0</v>
      </c>
      <c r="J13" s="541"/>
      <c r="K13" s="541"/>
      <c r="L13" s="541"/>
      <c r="M13" s="541"/>
      <c r="N13" s="541"/>
      <c r="O13" s="541"/>
      <c r="P13" s="541"/>
      <c r="Q13" s="541"/>
      <c r="R13" s="541"/>
      <c r="S13" s="454">
        <f>C13-F13-J13-K13-L13</f>
        <v>0</v>
      </c>
      <c r="T13" s="526" t="e">
        <f aca="true" t="shared" si="5" ref="T13:T63">(K13+J13+L13)/I13</f>
        <v>#DIV/0!</v>
      </c>
    </row>
    <row r="14" spans="1:20" ht="26.25" customHeight="1">
      <c r="A14" s="549">
        <v>2</v>
      </c>
      <c r="B14" s="548" t="s">
        <v>485</v>
      </c>
      <c r="C14" s="454">
        <f t="shared" si="2"/>
        <v>0</v>
      </c>
      <c r="D14" s="541"/>
      <c r="E14" s="541"/>
      <c r="F14" s="541"/>
      <c r="G14" s="541"/>
      <c r="H14" s="454">
        <f t="shared" si="3"/>
        <v>0</v>
      </c>
      <c r="I14" s="454">
        <f t="shared" si="4"/>
        <v>0</v>
      </c>
      <c r="J14" s="541"/>
      <c r="K14" s="541"/>
      <c r="L14" s="541"/>
      <c r="M14" s="541"/>
      <c r="N14" s="541"/>
      <c r="O14" s="541"/>
      <c r="P14" s="541"/>
      <c r="Q14" s="541"/>
      <c r="R14" s="541"/>
      <c r="S14" s="454">
        <f>C14-F14-J14-K14-L14</f>
        <v>0</v>
      </c>
      <c r="T14" s="526" t="e">
        <f t="shared" si="5"/>
        <v>#DIV/0!</v>
      </c>
    </row>
    <row r="15" spans="1:20" ht="26.25" customHeight="1">
      <c r="A15" s="549">
        <v>3</v>
      </c>
      <c r="B15" s="509" t="s">
        <v>423</v>
      </c>
      <c r="C15" s="454">
        <f t="shared" si="2"/>
        <v>1496783</v>
      </c>
      <c r="D15" s="442">
        <v>684114</v>
      </c>
      <c r="E15" s="443">
        <v>812669</v>
      </c>
      <c r="F15" s="444">
        <v>13871</v>
      </c>
      <c r="G15" s="444"/>
      <c r="H15" s="454">
        <f t="shared" si="3"/>
        <v>1482912</v>
      </c>
      <c r="I15" s="454">
        <f t="shared" si="4"/>
        <v>220822</v>
      </c>
      <c r="J15" s="443">
        <v>204262</v>
      </c>
      <c r="K15" s="443">
        <v>14614</v>
      </c>
      <c r="L15" s="443">
        <v>1946</v>
      </c>
      <c r="M15" s="443">
        <v>0</v>
      </c>
      <c r="N15" s="444"/>
      <c r="O15" s="446">
        <v>0</v>
      </c>
      <c r="P15" s="446">
        <v>0</v>
      </c>
      <c r="Q15" s="446"/>
      <c r="R15" s="447">
        <v>1262090</v>
      </c>
      <c r="S15" s="454">
        <f>C15-F15-J15-K15-L15</f>
        <v>1262090</v>
      </c>
      <c r="T15" s="526">
        <f t="shared" si="5"/>
        <v>1</v>
      </c>
    </row>
    <row r="16" spans="1:20" ht="26.25" customHeight="1">
      <c r="A16" s="549">
        <v>4</v>
      </c>
      <c r="B16" s="509" t="s">
        <v>424</v>
      </c>
      <c r="C16" s="454">
        <f t="shared" si="2"/>
        <v>6075395</v>
      </c>
      <c r="D16" s="442">
        <v>5415996</v>
      </c>
      <c r="E16" s="443">
        <v>659399</v>
      </c>
      <c r="F16" s="444">
        <v>0</v>
      </c>
      <c r="G16" s="444"/>
      <c r="H16" s="454">
        <f t="shared" si="3"/>
        <v>6075395</v>
      </c>
      <c r="I16" s="454">
        <f t="shared" si="4"/>
        <v>963996</v>
      </c>
      <c r="J16" s="443">
        <v>65343</v>
      </c>
      <c r="K16" s="443">
        <v>0</v>
      </c>
      <c r="L16" s="443">
        <v>29931</v>
      </c>
      <c r="M16" s="443">
        <v>868722</v>
      </c>
      <c r="N16" s="444"/>
      <c r="O16" s="446">
        <v>0</v>
      </c>
      <c r="P16" s="446">
        <v>0</v>
      </c>
      <c r="Q16" s="446"/>
      <c r="R16" s="447">
        <v>5111399</v>
      </c>
      <c r="S16" s="454">
        <f aca="true" t="shared" si="6" ref="S16:S22">C16-F16-J16-K16-L16</f>
        <v>5980121</v>
      </c>
      <c r="T16" s="526">
        <f t="shared" si="5"/>
        <v>0.09883236030025021</v>
      </c>
    </row>
    <row r="17" spans="1:20" ht="26.25" customHeight="1">
      <c r="A17" s="549">
        <v>5</v>
      </c>
      <c r="B17" s="509" t="s">
        <v>425</v>
      </c>
      <c r="C17" s="454">
        <f t="shared" si="2"/>
        <v>4224478</v>
      </c>
      <c r="D17" s="458">
        <v>4165587</v>
      </c>
      <c r="E17" s="459">
        <v>58891</v>
      </c>
      <c r="F17" s="460">
        <v>0</v>
      </c>
      <c r="G17" s="511"/>
      <c r="H17" s="454">
        <f t="shared" si="3"/>
        <v>4224478</v>
      </c>
      <c r="I17" s="454">
        <f t="shared" si="4"/>
        <v>59741</v>
      </c>
      <c r="J17" s="459">
        <v>59041</v>
      </c>
      <c r="K17" s="459">
        <v>0</v>
      </c>
      <c r="L17" s="459">
        <v>0</v>
      </c>
      <c r="M17" s="459">
        <v>700</v>
      </c>
      <c r="N17" s="460"/>
      <c r="O17" s="461">
        <v>0</v>
      </c>
      <c r="P17" s="461">
        <v>0</v>
      </c>
      <c r="Q17" s="461"/>
      <c r="R17" s="462">
        <v>4164737</v>
      </c>
      <c r="S17" s="454">
        <f t="shared" si="6"/>
        <v>4165437</v>
      </c>
      <c r="T17" s="526">
        <f t="shared" si="5"/>
        <v>0.9882827538876149</v>
      </c>
    </row>
    <row r="18" spans="1:20" ht="24.75" customHeight="1">
      <c r="A18" s="549">
        <v>6</v>
      </c>
      <c r="B18" s="509" t="s">
        <v>426</v>
      </c>
      <c r="C18" s="454">
        <f t="shared" si="2"/>
        <v>47735</v>
      </c>
      <c r="D18" s="445">
        <v>47735</v>
      </c>
      <c r="E18" s="443">
        <v>0</v>
      </c>
      <c r="F18" s="444">
        <v>0</v>
      </c>
      <c r="G18" s="444"/>
      <c r="H18" s="454">
        <f t="shared" si="3"/>
        <v>47735</v>
      </c>
      <c r="I18" s="454">
        <f t="shared" si="4"/>
        <v>0</v>
      </c>
      <c r="J18" s="443">
        <v>0</v>
      </c>
      <c r="K18" s="443"/>
      <c r="L18" s="443"/>
      <c r="M18" s="443">
        <v>0</v>
      </c>
      <c r="N18" s="444"/>
      <c r="O18" s="446">
        <v>0</v>
      </c>
      <c r="P18" s="446">
        <v>0</v>
      </c>
      <c r="Q18" s="446"/>
      <c r="R18" s="447">
        <v>47735</v>
      </c>
      <c r="S18" s="454">
        <f t="shared" si="6"/>
        <v>47735</v>
      </c>
      <c r="T18" s="526" t="e">
        <f t="shared" si="5"/>
        <v>#DIV/0!</v>
      </c>
    </row>
    <row r="19" spans="1:20" ht="28.5" customHeight="1">
      <c r="A19" s="549">
        <v>7</v>
      </c>
      <c r="B19" s="509" t="s">
        <v>478</v>
      </c>
      <c r="C19" s="454">
        <f t="shared" si="2"/>
        <v>2028910</v>
      </c>
      <c r="D19" s="445">
        <v>1574731</v>
      </c>
      <c r="E19" s="443">
        <v>454179</v>
      </c>
      <c r="F19" s="444">
        <v>0</v>
      </c>
      <c r="G19" s="444"/>
      <c r="H19" s="454">
        <f t="shared" si="3"/>
        <v>2028910</v>
      </c>
      <c r="I19" s="454">
        <f t="shared" si="4"/>
        <v>391073</v>
      </c>
      <c r="J19" s="443">
        <v>124820</v>
      </c>
      <c r="K19" s="443"/>
      <c r="L19" s="443">
        <v>49999</v>
      </c>
      <c r="M19" s="443">
        <v>216254</v>
      </c>
      <c r="N19" s="444"/>
      <c r="O19" s="446">
        <v>0</v>
      </c>
      <c r="P19" s="446">
        <v>0</v>
      </c>
      <c r="Q19" s="446"/>
      <c r="R19" s="447">
        <v>1637837</v>
      </c>
      <c r="S19" s="454">
        <f t="shared" si="6"/>
        <v>1854091</v>
      </c>
      <c r="T19" s="526">
        <f t="shared" si="5"/>
        <v>0.4470239571640077</v>
      </c>
    </row>
    <row r="20" spans="1:20" ht="28.5" customHeight="1">
      <c r="A20" s="549">
        <v>8</v>
      </c>
      <c r="B20" s="509" t="s">
        <v>471</v>
      </c>
      <c r="C20" s="454">
        <f t="shared" si="2"/>
        <v>188202</v>
      </c>
      <c r="D20" s="445">
        <v>188202</v>
      </c>
      <c r="E20" s="443">
        <v>0</v>
      </c>
      <c r="F20" s="444"/>
      <c r="G20" s="444"/>
      <c r="H20" s="454">
        <f t="shared" si="3"/>
        <v>188202</v>
      </c>
      <c r="I20" s="454">
        <f t="shared" si="4"/>
        <v>0</v>
      </c>
      <c r="J20" s="443">
        <v>0</v>
      </c>
      <c r="K20" s="443"/>
      <c r="L20" s="443"/>
      <c r="M20" s="443">
        <v>0</v>
      </c>
      <c r="N20" s="444"/>
      <c r="O20" s="446"/>
      <c r="P20" s="446"/>
      <c r="Q20" s="446"/>
      <c r="R20" s="447">
        <v>188202</v>
      </c>
      <c r="S20" s="454">
        <f t="shared" si="6"/>
        <v>188202</v>
      </c>
      <c r="T20" s="526" t="e">
        <f t="shared" si="5"/>
        <v>#DIV/0!</v>
      </c>
    </row>
    <row r="21" spans="1:20" ht="24.75" customHeight="1">
      <c r="A21" s="436">
        <v>9</v>
      </c>
      <c r="B21" s="509" t="s">
        <v>428</v>
      </c>
      <c r="C21" s="454">
        <f t="shared" si="2"/>
        <v>21629</v>
      </c>
      <c r="D21" s="445">
        <v>21629</v>
      </c>
      <c r="E21" s="443">
        <v>0</v>
      </c>
      <c r="F21" s="444">
        <v>0</v>
      </c>
      <c r="G21" s="444"/>
      <c r="H21" s="454">
        <f t="shared" si="3"/>
        <v>21629</v>
      </c>
      <c r="I21" s="454">
        <f t="shared" si="4"/>
        <v>12069</v>
      </c>
      <c r="J21" s="443">
        <v>1700</v>
      </c>
      <c r="K21" s="443">
        <v>7369</v>
      </c>
      <c r="L21" s="443"/>
      <c r="M21" s="443">
        <v>3000</v>
      </c>
      <c r="N21" s="444"/>
      <c r="O21" s="446">
        <v>0</v>
      </c>
      <c r="P21" s="446">
        <v>0</v>
      </c>
      <c r="Q21" s="446"/>
      <c r="R21" s="447">
        <v>9560</v>
      </c>
      <c r="S21" s="454">
        <f t="shared" si="6"/>
        <v>12560</v>
      </c>
      <c r="T21" s="526">
        <f t="shared" si="5"/>
        <v>0.751429281630624</v>
      </c>
    </row>
    <row r="22" spans="1:20" ht="24.75" customHeight="1">
      <c r="A22" s="549">
        <v>10</v>
      </c>
      <c r="B22" s="512" t="s">
        <v>429</v>
      </c>
      <c r="C22" s="454">
        <f t="shared" si="2"/>
        <v>49880</v>
      </c>
      <c r="D22" s="445">
        <v>49880</v>
      </c>
      <c r="E22" s="443">
        <v>0</v>
      </c>
      <c r="F22" s="444">
        <v>0</v>
      </c>
      <c r="G22" s="444"/>
      <c r="H22" s="454">
        <f t="shared" si="3"/>
        <v>49880</v>
      </c>
      <c r="I22" s="454">
        <f>J22+K22+L22+M22+N22+O22+P22+Q22</f>
        <v>20000</v>
      </c>
      <c r="J22" s="443">
        <v>20000</v>
      </c>
      <c r="K22" s="443"/>
      <c r="L22" s="443"/>
      <c r="M22" s="443">
        <v>0</v>
      </c>
      <c r="N22" s="444"/>
      <c r="O22" s="446">
        <v>0</v>
      </c>
      <c r="P22" s="446">
        <v>0</v>
      </c>
      <c r="Q22" s="446"/>
      <c r="R22" s="447">
        <v>29880</v>
      </c>
      <c r="S22" s="454">
        <f t="shared" si="6"/>
        <v>29880</v>
      </c>
      <c r="T22" s="526">
        <f t="shared" si="5"/>
        <v>1</v>
      </c>
    </row>
    <row r="23" spans="1:20" ht="24.75" customHeight="1">
      <c r="A23" s="451" t="s">
        <v>1</v>
      </c>
      <c r="B23" s="914" t="s">
        <v>487</v>
      </c>
      <c r="C23" s="915"/>
      <c r="D23" s="915"/>
      <c r="E23" s="915"/>
      <c r="F23" s="915"/>
      <c r="G23" s="915"/>
      <c r="H23" s="915"/>
      <c r="I23" s="915"/>
      <c r="J23" s="915"/>
      <c r="K23" s="915"/>
      <c r="L23" s="915"/>
      <c r="M23" s="915"/>
      <c r="N23" s="915"/>
      <c r="O23" s="915"/>
      <c r="P23" s="915"/>
      <c r="Q23" s="915"/>
      <c r="R23" s="915"/>
      <c r="S23" s="916"/>
      <c r="T23" s="510"/>
    </row>
    <row r="24" spans="1:20" ht="24.75" customHeight="1">
      <c r="A24" s="441" t="s">
        <v>0</v>
      </c>
      <c r="B24" s="508" t="s">
        <v>464</v>
      </c>
      <c r="C24" s="542">
        <f>D24+E24</f>
        <v>51170098</v>
      </c>
      <c r="D24" s="543">
        <f>SUM(D25:D32)</f>
        <v>41909503</v>
      </c>
      <c r="E24" s="543">
        <f>SUM(E25:E32)</f>
        <v>9260595</v>
      </c>
      <c r="F24" s="543">
        <f>SUM(F25:F32)</f>
        <v>194257</v>
      </c>
      <c r="G24" s="543">
        <f>SUM(G25:G32)</f>
        <v>0</v>
      </c>
      <c r="H24" s="542">
        <f>I24+R24</f>
        <v>50975841</v>
      </c>
      <c r="I24" s="543">
        <f>SUM(J24:Q24)</f>
        <v>27333589</v>
      </c>
      <c r="J24" s="543">
        <f aca="true" t="shared" si="7" ref="J24:S24">SUM(J25:J32)</f>
        <v>4555498</v>
      </c>
      <c r="K24" s="543">
        <f t="shared" si="7"/>
        <v>1220009</v>
      </c>
      <c r="L24" s="543">
        <f t="shared" si="7"/>
        <v>32404</v>
      </c>
      <c r="M24" s="543">
        <f t="shared" si="7"/>
        <v>6714692</v>
      </c>
      <c r="N24" s="543">
        <f t="shared" si="7"/>
        <v>14691333</v>
      </c>
      <c r="O24" s="543">
        <f t="shared" si="7"/>
        <v>0</v>
      </c>
      <c r="P24" s="543">
        <f t="shared" si="7"/>
        <v>0</v>
      </c>
      <c r="Q24" s="543">
        <f t="shared" si="7"/>
        <v>119653</v>
      </c>
      <c r="R24" s="543">
        <f t="shared" si="7"/>
        <v>23642252</v>
      </c>
      <c r="S24" s="543">
        <f t="shared" si="7"/>
        <v>45167930</v>
      </c>
      <c r="T24" s="544">
        <f>(K24+J24+L24)/I24</f>
        <v>0.2124825612911645</v>
      </c>
    </row>
    <row r="25" spans="1:20" ht="24.75" customHeight="1">
      <c r="A25" s="436" t="s">
        <v>43</v>
      </c>
      <c r="B25" s="449" t="s">
        <v>431</v>
      </c>
      <c r="C25" s="454">
        <f>D25+E25</f>
        <v>1950</v>
      </c>
      <c r="D25" s="513">
        <v>0</v>
      </c>
      <c r="E25" s="513">
        <v>1950</v>
      </c>
      <c r="F25" s="513">
        <v>0</v>
      </c>
      <c r="G25" s="454">
        <v>0</v>
      </c>
      <c r="H25" s="454">
        <f t="shared" si="3"/>
        <v>1950</v>
      </c>
      <c r="I25" s="454">
        <f aca="true" t="shared" si="8" ref="I25:I32">SUM(J25:Q25)</f>
        <v>1950</v>
      </c>
      <c r="J25" s="513">
        <v>1950</v>
      </c>
      <c r="K25" s="513">
        <v>0</v>
      </c>
      <c r="L25" s="513">
        <v>0</v>
      </c>
      <c r="M25" s="513">
        <v>0</v>
      </c>
      <c r="N25" s="513">
        <v>0</v>
      </c>
      <c r="O25" s="513"/>
      <c r="P25" s="513"/>
      <c r="Q25" s="513"/>
      <c r="R25" s="513">
        <v>0</v>
      </c>
      <c r="S25" s="454">
        <f>C25-F25-G25-J25-K25-L25</f>
        <v>0</v>
      </c>
      <c r="T25" s="526">
        <f t="shared" si="5"/>
        <v>1</v>
      </c>
    </row>
    <row r="26" spans="1:20" ht="24.75" customHeight="1">
      <c r="A26" s="436" t="s">
        <v>44</v>
      </c>
      <c r="B26" s="448" t="s">
        <v>432</v>
      </c>
      <c r="C26" s="454">
        <f aca="true" t="shared" si="9" ref="C26:C32">D26+E26</f>
        <v>4134232</v>
      </c>
      <c r="D26" s="513">
        <v>3942047</v>
      </c>
      <c r="E26" s="513">
        <v>192185</v>
      </c>
      <c r="F26" s="513">
        <v>21000</v>
      </c>
      <c r="G26" s="454">
        <v>0</v>
      </c>
      <c r="H26" s="454">
        <f t="shared" si="3"/>
        <v>4113232</v>
      </c>
      <c r="I26" s="454">
        <f t="shared" si="8"/>
        <v>557999</v>
      </c>
      <c r="J26" s="513">
        <v>98332</v>
      </c>
      <c r="K26" s="513">
        <v>25476</v>
      </c>
      <c r="L26" s="513">
        <v>0</v>
      </c>
      <c r="M26" s="513">
        <v>223040</v>
      </c>
      <c r="N26" s="513">
        <v>211151</v>
      </c>
      <c r="O26" s="513">
        <v>0</v>
      </c>
      <c r="P26" s="513"/>
      <c r="Q26" s="513">
        <v>0</v>
      </c>
      <c r="R26" s="513">
        <v>3555233</v>
      </c>
      <c r="S26" s="454">
        <f aca="true" t="shared" si="10" ref="S26:S32">C26-F26-G26-J26-K26-L26</f>
        <v>3989424</v>
      </c>
      <c r="T26" s="526">
        <f t="shared" si="5"/>
        <v>0.22187853383249792</v>
      </c>
    </row>
    <row r="27" spans="1:20" ht="24.75" customHeight="1">
      <c r="A27" s="436" t="s">
        <v>45</v>
      </c>
      <c r="B27" s="449" t="s">
        <v>433</v>
      </c>
      <c r="C27" s="454">
        <f t="shared" si="9"/>
        <v>9271037</v>
      </c>
      <c r="D27" s="513">
        <v>4960551</v>
      </c>
      <c r="E27" s="513">
        <v>4310486</v>
      </c>
      <c r="F27" s="513">
        <v>0</v>
      </c>
      <c r="G27" s="454">
        <v>0</v>
      </c>
      <c r="H27" s="454">
        <f t="shared" si="3"/>
        <v>9271037</v>
      </c>
      <c r="I27" s="454">
        <f t="shared" si="8"/>
        <v>5060020</v>
      </c>
      <c r="J27" s="513">
        <v>2927973</v>
      </c>
      <c r="K27" s="513">
        <v>580944</v>
      </c>
      <c r="L27" s="513">
        <v>0</v>
      </c>
      <c r="M27" s="513">
        <v>1551103</v>
      </c>
      <c r="N27" s="513">
        <v>0</v>
      </c>
      <c r="O27" s="513"/>
      <c r="P27" s="513"/>
      <c r="Q27" s="513">
        <v>0</v>
      </c>
      <c r="R27" s="513">
        <v>4211017</v>
      </c>
      <c r="S27" s="454">
        <f t="shared" si="10"/>
        <v>5762120</v>
      </c>
      <c r="T27" s="526">
        <f t="shared" si="5"/>
        <v>0.6934591167623844</v>
      </c>
    </row>
    <row r="28" spans="1:20" ht="24.75" customHeight="1">
      <c r="A28" s="436" t="s">
        <v>54</v>
      </c>
      <c r="B28" s="448" t="s">
        <v>474</v>
      </c>
      <c r="C28" s="454">
        <f t="shared" si="9"/>
        <v>12336246</v>
      </c>
      <c r="D28" s="513">
        <v>11628191</v>
      </c>
      <c r="E28" s="513">
        <v>708055</v>
      </c>
      <c r="F28" s="513">
        <v>101082</v>
      </c>
      <c r="G28" s="454">
        <v>0</v>
      </c>
      <c r="H28" s="454">
        <f t="shared" si="3"/>
        <v>12235164</v>
      </c>
      <c r="I28" s="454">
        <f t="shared" si="8"/>
        <v>3375226</v>
      </c>
      <c r="J28" s="513">
        <v>186537</v>
      </c>
      <c r="K28" s="513">
        <v>12</v>
      </c>
      <c r="L28" s="513">
        <v>23453</v>
      </c>
      <c r="M28" s="513">
        <v>1484214</v>
      </c>
      <c r="N28" s="513">
        <v>1561357</v>
      </c>
      <c r="O28" s="513"/>
      <c r="P28" s="513"/>
      <c r="Q28" s="513">
        <v>119653</v>
      </c>
      <c r="R28" s="513">
        <v>8859938</v>
      </c>
      <c r="S28" s="454">
        <f t="shared" si="10"/>
        <v>12025162</v>
      </c>
      <c r="T28" s="526">
        <f t="shared" si="5"/>
        <v>0.06221864846976173</v>
      </c>
    </row>
    <row r="29" spans="1:20" ht="24.75" customHeight="1">
      <c r="A29" s="436" t="s">
        <v>55</v>
      </c>
      <c r="B29" s="448" t="s">
        <v>475</v>
      </c>
      <c r="C29" s="454">
        <f t="shared" si="9"/>
        <v>16485980</v>
      </c>
      <c r="D29" s="513">
        <v>15803389</v>
      </c>
      <c r="E29" s="513">
        <v>682591</v>
      </c>
      <c r="F29" s="513">
        <v>975</v>
      </c>
      <c r="G29" s="454">
        <v>0</v>
      </c>
      <c r="H29" s="454">
        <f t="shared" si="3"/>
        <v>16485005</v>
      </c>
      <c r="I29" s="454">
        <f t="shared" si="8"/>
        <v>14722411</v>
      </c>
      <c r="J29" s="513">
        <v>345688</v>
      </c>
      <c r="K29" s="513">
        <v>0</v>
      </c>
      <c r="L29" s="513">
        <v>0</v>
      </c>
      <c r="M29" s="513">
        <v>1644898</v>
      </c>
      <c r="N29" s="513">
        <v>12731825</v>
      </c>
      <c r="O29" s="513"/>
      <c r="P29" s="513"/>
      <c r="Q29" s="513">
        <v>0</v>
      </c>
      <c r="R29" s="513">
        <v>1762594</v>
      </c>
      <c r="S29" s="454">
        <f t="shared" si="10"/>
        <v>16139317</v>
      </c>
      <c r="T29" s="526">
        <f t="shared" si="5"/>
        <v>0.023480393258957382</v>
      </c>
    </row>
    <row r="30" spans="1:20" ht="24.75" customHeight="1">
      <c r="A30" s="436">
        <v>6</v>
      </c>
      <c r="B30" s="449" t="s">
        <v>480</v>
      </c>
      <c r="C30" s="454">
        <f t="shared" si="9"/>
        <v>3189160</v>
      </c>
      <c r="D30" s="513">
        <v>1696588</v>
      </c>
      <c r="E30" s="513">
        <v>1492572</v>
      </c>
      <c r="F30" s="513">
        <v>71000</v>
      </c>
      <c r="G30" s="454"/>
      <c r="H30" s="454">
        <f t="shared" si="3"/>
        <v>3118160</v>
      </c>
      <c r="I30" s="454">
        <f t="shared" si="8"/>
        <v>1765491</v>
      </c>
      <c r="J30" s="513">
        <v>645633</v>
      </c>
      <c r="K30" s="513">
        <v>610679</v>
      </c>
      <c r="L30" s="513">
        <v>4137</v>
      </c>
      <c r="M30" s="513">
        <v>405042</v>
      </c>
      <c r="N30" s="513">
        <v>100000</v>
      </c>
      <c r="O30" s="513">
        <v>0</v>
      </c>
      <c r="P30" s="513"/>
      <c r="Q30" s="513"/>
      <c r="R30" s="513">
        <v>1352669</v>
      </c>
      <c r="S30" s="454">
        <f t="shared" si="10"/>
        <v>1857711</v>
      </c>
      <c r="T30" s="526">
        <f t="shared" si="5"/>
        <v>0.7139368028497455</v>
      </c>
    </row>
    <row r="31" spans="1:20" ht="24.75" customHeight="1">
      <c r="A31" s="436">
        <v>7</v>
      </c>
      <c r="B31" s="449" t="s">
        <v>436</v>
      </c>
      <c r="C31" s="454">
        <f t="shared" si="9"/>
        <v>5142307</v>
      </c>
      <c r="D31" s="513">
        <v>3588036</v>
      </c>
      <c r="E31" s="513">
        <v>1554271</v>
      </c>
      <c r="F31" s="513">
        <v>200</v>
      </c>
      <c r="G31" s="454">
        <v>0</v>
      </c>
      <c r="H31" s="454">
        <f t="shared" si="3"/>
        <v>5142107</v>
      </c>
      <c r="I31" s="454">
        <f t="shared" si="8"/>
        <v>1537007</v>
      </c>
      <c r="J31" s="513">
        <v>324964</v>
      </c>
      <c r="K31" s="513">
        <v>2898</v>
      </c>
      <c r="L31" s="513">
        <v>4814</v>
      </c>
      <c r="M31" s="527">
        <v>1204331</v>
      </c>
      <c r="N31" s="513"/>
      <c r="O31" s="513">
        <v>0</v>
      </c>
      <c r="P31" s="513"/>
      <c r="Q31" s="513"/>
      <c r="R31" s="513">
        <v>3605100</v>
      </c>
      <c r="S31" s="454">
        <f t="shared" si="10"/>
        <v>4809431</v>
      </c>
      <c r="T31" s="526">
        <f t="shared" si="5"/>
        <v>0.21644403701479564</v>
      </c>
    </row>
    <row r="32" spans="1:20" ht="24.75" customHeight="1">
      <c r="A32" s="436">
        <v>8</v>
      </c>
      <c r="B32" s="449" t="s">
        <v>479</v>
      </c>
      <c r="C32" s="454">
        <f t="shared" si="9"/>
        <v>609186</v>
      </c>
      <c r="D32" s="513">
        <v>290701</v>
      </c>
      <c r="E32" s="513">
        <v>318485</v>
      </c>
      <c r="F32" s="513">
        <v>0</v>
      </c>
      <c r="G32" s="454">
        <v>0</v>
      </c>
      <c r="H32" s="454">
        <f t="shared" si="3"/>
        <v>609186</v>
      </c>
      <c r="I32" s="454">
        <f t="shared" si="8"/>
        <v>313485</v>
      </c>
      <c r="J32" s="513">
        <v>24421</v>
      </c>
      <c r="K32" s="513">
        <v>0</v>
      </c>
      <c r="L32" s="513">
        <v>0</v>
      </c>
      <c r="M32" s="527">
        <v>202064</v>
      </c>
      <c r="N32" s="513">
        <v>87000</v>
      </c>
      <c r="O32" s="513">
        <v>0</v>
      </c>
      <c r="P32" s="513"/>
      <c r="Q32" s="513"/>
      <c r="R32" s="513">
        <v>295701</v>
      </c>
      <c r="S32" s="454">
        <f t="shared" si="10"/>
        <v>584765</v>
      </c>
      <c r="T32" s="526">
        <f t="shared" si="5"/>
        <v>0.07790165398663412</v>
      </c>
    </row>
    <row r="33" spans="1:20" s="546" customFormat="1" ht="24.75" customHeight="1">
      <c r="A33" s="441">
        <v>2</v>
      </c>
      <c r="B33" s="545" t="s">
        <v>437</v>
      </c>
      <c r="C33" s="543">
        <f>D33+E33</f>
        <v>7108208</v>
      </c>
      <c r="D33" s="543">
        <f>SUM(D34:D39)</f>
        <v>5038231</v>
      </c>
      <c r="E33" s="543">
        <f>SUM(E34:E39)</f>
        <v>2069977</v>
      </c>
      <c r="F33" s="543">
        <f>SUM(F34:F39)</f>
        <v>145790</v>
      </c>
      <c r="G33" s="543">
        <f>SUM(G34:G39)</f>
        <v>0</v>
      </c>
      <c r="H33" s="543">
        <f>I33+R33</f>
        <v>6962418</v>
      </c>
      <c r="I33" s="543">
        <f>SUM(J33:Q33)</f>
        <v>4296859</v>
      </c>
      <c r="J33" s="543">
        <f aca="true" t="shared" si="11" ref="J33:S33">SUM(J34:J39)</f>
        <v>999293</v>
      </c>
      <c r="K33" s="543">
        <f t="shared" si="11"/>
        <v>40776</v>
      </c>
      <c r="L33" s="543">
        <f t="shared" si="11"/>
        <v>26409</v>
      </c>
      <c r="M33" s="543">
        <f t="shared" si="11"/>
        <v>3098181</v>
      </c>
      <c r="N33" s="543">
        <f t="shared" si="11"/>
        <v>0</v>
      </c>
      <c r="O33" s="543">
        <f t="shared" si="11"/>
        <v>0</v>
      </c>
      <c r="P33" s="543">
        <f t="shared" si="11"/>
        <v>0</v>
      </c>
      <c r="Q33" s="543">
        <f t="shared" si="11"/>
        <v>132200</v>
      </c>
      <c r="R33" s="543">
        <f t="shared" si="11"/>
        <v>2665559</v>
      </c>
      <c r="S33" s="543">
        <f t="shared" si="11"/>
        <v>5895940</v>
      </c>
      <c r="T33" s="544">
        <f t="shared" si="5"/>
        <v>0.2481994405680987</v>
      </c>
    </row>
    <row r="34" spans="1:20" ht="24.75" customHeight="1">
      <c r="A34" s="436" t="s">
        <v>43</v>
      </c>
      <c r="B34" s="448" t="s">
        <v>438</v>
      </c>
      <c r="C34" s="454">
        <f aca="true" t="shared" si="12" ref="C34:C39">D34+E34</f>
        <v>244379</v>
      </c>
      <c r="D34" s="444">
        <v>166230</v>
      </c>
      <c r="E34" s="444">
        <v>78149</v>
      </c>
      <c r="F34" s="444">
        <v>400</v>
      </c>
      <c r="G34" s="454">
        <v>0</v>
      </c>
      <c r="H34" s="537">
        <f aca="true" t="shared" si="13" ref="H34:H39">I34+R34</f>
        <v>243979</v>
      </c>
      <c r="I34" s="537">
        <f aca="true" t="shared" si="14" ref="I34:I39">SUM(J34:Q34)</f>
        <v>155018</v>
      </c>
      <c r="J34" s="460">
        <v>73574</v>
      </c>
      <c r="K34" s="444">
        <v>0</v>
      </c>
      <c r="L34" s="444">
        <v>8644</v>
      </c>
      <c r="M34" s="444">
        <v>71800</v>
      </c>
      <c r="N34" s="444">
        <v>0</v>
      </c>
      <c r="O34" s="444">
        <v>0</v>
      </c>
      <c r="P34" s="444">
        <v>0</v>
      </c>
      <c r="Q34" s="444">
        <v>1000</v>
      </c>
      <c r="R34" s="444">
        <v>88961</v>
      </c>
      <c r="S34" s="538">
        <f aca="true" t="shared" si="15" ref="S34:S39">C34-F34-G34-J34-K34-L34</f>
        <v>161761</v>
      </c>
      <c r="T34" s="526">
        <f t="shared" si="5"/>
        <v>0.5303771174960327</v>
      </c>
    </row>
    <row r="35" spans="1:20" ht="24.75" customHeight="1">
      <c r="A35" s="436" t="s">
        <v>44</v>
      </c>
      <c r="B35" s="448" t="s">
        <v>439</v>
      </c>
      <c r="C35" s="454">
        <f t="shared" si="12"/>
        <v>2801567</v>
      </c>
      <c r="D35" s="444">
        <v>1796477</v>
      </c>
      <c r="E35" s="460">
        <v>1005090</v>
      </c>
      <c r="F35" s="460">
        <v>22840</v>
      </c>
      <c r="G35" s="454">
        <v>0</v>
      </c>
      <c r="H35" s="537">
        <f t="shared" si="13"/>
        <v>2778727</v>
      </c>
      <c r="I35" s="537">
        <f t="shared" si="14"/>
        <v>1728378</v>
      </c>
      <c r="J35" s="460">
        <v>163515</v>
      </c>
      <c r="K35" s="460">
        <v>301</v>
      </c>
      <c r="L35" s="444">
        <v>0</v>
      </c>
      <c r="M35" s="444">
        <v>1564562</v>
      </c>
      <c r="N35" s="444">
        <v>0</v>
      </c>
      <c r="O35" s="444">
        <v>0</v>
      </c>
      <c r="P35" s="444">
        <v>0</v>
      </c>
      <c r="Q35" s="444">
        <v>0</v>
      </c>
      <c r="R35" s="444">
        <v>1050349</v>
      </c>
      <c r="S35" s="538">
        <f t="shared" si="15"/>
        <v>2614911</v>
      </c>
      <c r="T35" s="526">
        <f t="shared" si="5"/>
        <v>0.09478019275875994</v>
      </c>
    </row>
    <row r="36" spans="1:20" ht="24.75" customHeight="1">
      <c r="A36" s="436" t="s">
        <v>45</v>
      </c>
      <c r="B36" s="448" t="s">
        <v>435</v>
      </c>
      <c r="C36" s="454">
        <f t="shared" si="12"/>
        <v>914633</v>
      </c>
      <c r="D36" s="444">
        <v>584622</v>
      </c>
      <c r="E36" s="460">
        <v>330011</v>
      </c>
      <c r="F36" s="460">
        <v>51000</v>
      </c>
      <c r="G36" s="454">
        <v>0</v>
      </c>
      <c r="H36" s="537">
        <f t="shared" si="13"/>
        <v>863633</v>
      </c>
      <c r="I36" s="537">
        <f t="shared" si="14"/>
        <v>248133</v>
      </c>
      <c r="J36" s="460">
        <v>78175</v>
      </c>
      <c r="K36" s="444">
        <v>2275</v>
      </c>
      <c r="L36" s="444">
        <v>6008</v>
      </c>
      <c r="M36" s="444">
        <v>161675</v>
      </c>
      <c r="N36" s="444">
        <v>0</v>
      </c>
      <c r="O36" s="444">
        <v>0</v>
      </c>
      <c r="P36" s="444">
        <v>0</v>
      </c>
      <c r="Q36" s="444">
        <v>0</v>
      </c>
      <c r="R36" s="444">
        <v>615500</v>
      </c>
      <c r="S36" s="538">
        <f t="shared" si="15"/>
        <v>777175</v>
      </c>
      <c r="T36" s="526">
        <f t="shared" si="5"/>
        <v>0.3484341059028827</v>
      </c>
    </row>
    <row r="37" spans="1:20" ht="24.75" customHeight="1">
      <c r="A37" s="436" t="s">
        <v>54</v>
      </c>
      <c r="B37" s="448" t="s">
        <v>440</v>
      </c>
      <c r="C37" s="454">
        <f t="shared" si="12"/>
        <v>1152687</v>
      </c>
      <c r="D37" s="444">
        <v>899638</v>
      </c>
      <c r="E37" s="460">
        <v>253049</v>
      </c>
      <c r="F37" s="460">
        <v>0</v>
      </c>
      <c r="G37" s="454">
        <v>0</v>
      </c>
      <c r="H37" s="537">
        <f t="shared" si="13"/>
        <v>1152687</v>
      </c>
      <c r="I37" s="537">
        <f t="shared" si="14"/>
        <v>1032760</v>
      </c>
      <c r="J37" s="460">
        <v>494912</v>
      </c>
      <c r="K37" s="444">
        <v>12571</v>
      </c>
      <c r="L37" s="444">
        <v>9046</v>
      </c>
      <c r="M37" s="444">
        <v>505031</v>
      </c>
      <c r="N37" s="444">
        <v>0</v>
      </c>
      <c r="O37" s="444">
        <v>0</v>
      </c>
      <c r="P37" s="444">
        <v>0</v>
      </c>
      <c r="Q37" s="444">
        <v>11200</v>
      </c>
      <c r="R37" s="444">
        <v>119927</v>
      </c>
      <c r="S37" s="538">
        <f t="shared" si="15"/>
        <v>636158</v>
      </c>
      <c r="T37" s="526">
        <f t="shared" si="5"/>
        <v>0.5001442735969635</v>
      </c>
    </row>
    <row r="38" spans="1:20" ht="24.75" customHeight="1">
      <c r="A38" s="436" t="s">
        <v>55</v>
      </c>
      <c r="B38" s="448" t="s">
        <v>465</v>
      </c>
      <c r="C38" s="454">
        <f t="shared" si="12"/>
        <v>785671</v>
      </c>
      <c r="D38" s="444">
        <v>625502</v>
      </c>
      <c r="E38" s="444">
        <v>160169</v>
      </c>
      <c r="F38" s="444">
        <v>71350</v>
      </c>
      <c r="G38" s="454">
        <v>0</v>
      </c>
      <c r="H38" s="537">
        <f t="shared" si="13"/>
        <v>714321</v>
      </c>
      <c r="I38" s="537">
        <f t="shared" si="14"/>
        <v>172243</v>
      </c>
      <c r="J38" s="460">
        <v>75927</v>
      </c>
      <c r="K38" s="444">
        <v>7826</v>
      </c>
      <c r="L38" s="444">
        <v>2711</v>
      </c>
      <c r="M38" s="444">
        <v>85779</v>
      </c>
      <c r="N38" s="444">
        <v>0</v>
      </c>
      <c r="O38" s="444">
        <v>0</v>
      </c>
      <c r="P38" s="444">
        <v>0</v>
      </c>
      <c r="Q38" s="444">
        <v>0</v>
      </c>
      <c r="R38" s="444">
        <v>542078</v>
      </c>
      <c r="S38" s="538">
        <f t="shared" si="15"/>
        <v>627857</v>
      </c>
      <c r="T38" s="526">
        <f t="shared" si="5"/>
        <v>0.5019884697781622</v>
      </c>
    </row>
    <row r="39" spans="1:20" ht="24.75" customHeight="1">
      <c r="A39" s="436" t="s">
        <v>56</v>
      </c>
      <c r="B39" s="449" t="s">
        <v>441</v>
      </c>
      <c r="C39" s="454">
        <f t="shared" si="12"/>
        <v>1209271</v>
      </c>
      <c r="D39" s="444">
        <v>965762</v>
      </c>
      <c r="E39" s="444">
        <v>243509</v>
      </c>
      <c r="F39" s="444">
        <v>200</v>
      </c>
      <c r="G39" s="454">
        <v>0</v>
      </c>
      <c r="H39" s="537">
        <f t="shared" si="13"/>
        <v>1209071</v>
      </c>
      <c r="I39" s="537">
        <f t="shared" si="14"/>
        <v>960327</v>
      </c>
      <c r="J39" s="444">
        <v>113190</v>
      </c>
      <c r="K39" s="444">
        <v>17803</v>
      </c>
      <c r="L39" s="444">
        <v>0</v>
      </c>
      <c r="M39" s="444">
        <v>709334</v>
      </c>
      <c r="N39" s="444">
        <v>0</v>
      </c>
      <c r="O39" s="444">
        <v>0</v>
      </c>
      <c r="P39" s="444">
        <v>0</v>
      </c>
      <c r="Q39" s="444">
        <v>120000</v>
      </c>
      <c r="R39" s="444">
        <v>248744</v>
      </c>
      <c r="S39" s="538">
        <f t="shared" si="15"/>
        <v>1078078</v>
      </c>
      <c r="T39" s="526">
        <f t="shared" si="5"/>
        <v>0.1364045788569935</v>
      </c>
    </row>
    <row r="40" spans="1:20" s="546" customFormat="1" ht="24.75" customHeight="1">
      <c r="A40" s="441">
        <v>3</v>
      </c>
      <c r="B40" s="545" t="s">
        <v>462</v>
      </c>
      <c r="C40" s="543">
        <f>D40+E40</f>
        <v>20956599</v>
      </c>
      <c r="D40" s="543">
        <f>SUM(D41:D47)</f>
        <v>18672023</v>
      </c>
      <c r="E40" s="543">
        <f>SUM(E41:E47)</f>
        <v>2284576</v>
      </c>
      <c r="F40" s="543">
        <f>SUM(F41:F47)</f>
        <v>3200</v>
      </c>
      <c r="G40" s="543">
        <f>SUM(G41:G47)</f>
        <v>0</v>
      </c>
      <c r="H40" s="543">
        <f>I40+R40</f>
        <v>20953399</v>
      </c>
      <c r="I40" s="543">
        <f>SUM(J40:Q40)</f>
        <v>6001385</v>
      </c>
      <c r="J40" s="543">
        <f aca="true" t="shared" si="16" ref="J40:R40">SUM(J41:J47)</f>
        <v>849647</v>
      </c>
      <c r="K40" s="543">
        <f t="shared" si="16"/>
        <v>333333</v>
      </c>
      <c r="L40" s="543">
        <f t="shared" si="16"/>
        <v>0</v>
      </c>
      <c r="M40" s="543">
        <f t="shared" si="16"/>
        <v>3340181</v>
      </c>
      <c r="N40" s="543">
        <f t="shared" si="16"/>
        <v>1410932</v>
      </c>
      <c r="O40" s="543">
        <f t="shared" si="16"/>
        <v>0</v>
      </c>
      <c r="P40" s="543">
        <f t="shared" si="16"/>
        <v>0</v>
      </c>
      <c r="Q40" s="543">
        <f t="shared" si="16"/>
        <v>67292</v>
      </c>
      <c r="R40" s="543">
        <f t="shared" si="16"/>
        <v>14952014</v>
      </c>
      <c r="S40" s="543">
        <f>SUM(S41:S47)</f>
        <v>19770419</v>
      </c>
      <c r="T40" s="544">
        <f t="shared" si="5"/>
        <v>0.19711783196712093</v>
      </c>
    </row>
    <row r="41" spans="1:20" ht="24.75" customHeight="1">
      <c r="A41" s="457" t="s">
        <v>43</v>
      </c>
      <c r="B41" s="450" t="s">
        <v>466</v>
      </c>
      <c r="C41" s="454">
        <f aca="true" t="shared" si="17" ref="C41:C63">D41+E41</f>
        <v>296106</v>
      </c>
      <c r="D41" s="513">
        <v>255149</v>
      </c>
      <c r="E41" s="513">
        <v>40957</v>
      </c>
      <c r="F41" s="513">
        <v>0</v>
      </c>
      <c r="G41" s="513">
        <v>0</v>
      </c>
      <c r="H41" s="454">
        <f aca="true" t="shared" si="18" ref="H41:H63">I41+R41</f>
        <v>296106</v>
      </c>
      <c r="I41" s="454">
        <f aca="true" t="shared" si="19" ref="I41:I63">SUM(J41:Q41)</f>
        <v>44624</v>
      </c>
      <c r="J41" s="513">
        <v>16624</v>
      </c>
      <c r="K41" s="513">
        <v>0</v>
      </c>
      <c r="L41" s="513">
        <v>0</v>
      </c>
      <c r="M41" s="513">
        <v>0</v>
      </c>
      <c r="N41" s="513">
        <v>0</v>
      </c>
      <c r="O41" s="513">
        <v>0</v>
      </c>
      <c r="P41" s="513">
        <v>0</v>
      </c>
      <c r="Q41" s="513">
        <v>28000</v>
      </c>
      <c r="R41" s="513">
        <v>251482</v>
      </c>
      <c r="S41" s="454">
        <f aca="true" t="shared" si="20" ref="S41:S47">C41-F41-G41-J41-K41-L41</f>
        <v>279482</v>
      </c>
      <c r="T41" s="526">
        <f t="shared" si="5"/>
        <v>0.372534958766583</v>
      </c>
    </row>
    <row r="42" spans="1:20" ht="24.75" customHeight="1">
      <c r="A42" s="457" t="s">
        <v>44</v>
      </c>
      <c r="B42" s="450" t="s">
        <v>443</v>
      </c>
      <c r="C42" s="454">
        <f t="shared" si="17"/>
        <v>1423664</v>
      </c>
      <c r="D42" s="513">
        <v>1291730</v>
      </c>
      <c r="E42" s="513">
        <v>131934</v>
      </c>
      <c r="F42" s="513">
        <v>0</v>
      </c>
      <c r="G42" s="513">
        <v>0</v>
      </c>
      <c r="H42" s="454">
        <f t="shared" si="18"/>
        <v>1423664</v>
      </c>
      <c r="I42" s="454">
        <f t="shared" si="19"/>
        <v>489683</v>
      </c>
      <c r="J42" s="513">
        <v>234767</v>
      </c>
      <c r="K42" s="513">
        <v>9000</v>
      </c>
      <c r="L42" s="513">
        <v>0</v>
      </c>
      <c r="M42" s="513">
        <v>245176</v>
      </c>
      <c r="N42" s="513">
        <v>0</v>
      </c>
      <c r="O42" s="513">
        <v>0</v>
      </c>
      <c r="P42" s="513">
        <v>0</v>
      </c>
      <c r="Q42" s="513">
        <v>740</v>
      </c>
      <c r="R42" s="513">
        <v>933981</v>
      </c>
      <c r="S42" s="454">
        <f t="shared" si="20"/>
        <v>1179897</v>
      </c>
      <c r="T42" s="526">
        <f t="shared" si="5"/>
        <v>0.4978057232944578</v>
      </c>
    </row>
    <row r="43" spans="1:20" ht="24.75" customHeight="1">
      <c r="A43" s="457" t="s">
        <v>45</v>
      </c>
      <c r="B43" s="450" t="s">
        <v>444</v>
      </c>
      <c r="C43" s="454">
        <f t="shared" si="17"/>
        <v>7550723</v>
      </c>
      <c r="D43" s="513">
        <v>7407302</v>
      </c>
      <c r="E43" s="513">
        <v>143421</v>
      </c>
      <c r="F43" s="513">
        <v>200</v>
      </c>
      <c r="G43" s="513">
        <v>0</v>
      </c>
      <c r="H43" s="454">
        <f t="shared" si="18"/>
        <v>7550523</v>
      </c>
      <c r="I43" s="454">
        <f t="shared" si="19"/>
        <v>339641</v>
      </c>
      <c r="J43" s="513">
        <v>129663</v>
      </c>
      <c r="K43" s="513">
        <v>15900</v>
      </c>
      <c r="L43" s="513">
        <v>0</v>
      </c>
      <c r="M43" s="513">
        <v>194078</v>
      </c>
      <c r="N43" s="513">
        <v>0</v>
      </c>
      <c r="O43" s="513">
        <v>0</v>
      </c>
      <c r="P43" s="513">
        <v>0</v>
      </c>
      <c r="Q43" s="513">
        <v>0</v>
      </c>
      <c r="R43" s="513">
        <v>7210882</v>
      </c>
      <c r="S43" s="454">
        <f t="shared" si="20"/>
        <v>7404960</v>
      </c>
      <c r="T43" s="526">
        <f t="shared" si="5"/>
        <v>0.42857899959074436</v>
      </c>
    </row>
    <row r="44" spans="1:20" ht="24.75" customHeight="1">
      <c r="A44" s="457" t="s">
        <v>54</v>
      </c>
      <c r="B44" s="450" t="s">
        <v>445</v>
      </c>
      <c r="C44" s="454">
        <f t="shared" si="17"/>
        <v>3397769</v>
      </c>
      <c r="D44" s="513">
        <v>2815711</v>
      </c>
      <c r="E44" s="513">
        <v>582058</v>
      </c>
      <c r="F44" s="513">
        <v>0</v>
      </c>
      <c r="G44" s="513">
        <v>0</v>
      </c>
      <c r="H44" s="454">
        <f t="shared" si="18"/>
        <v>3397769</v>
      </c>
      <c r="I44" s="454">
        <f t="shared" si="19"/>
        <v>2228571</v>
      </c>
      <c r="J44" s="513">
        <v>95922</v>
      </c>
      <c r="K44" s="513">
        <v>173700</v>
      </c>
      <c r="L44" s="513">
        <v>0</v>
      </c>
      <c r="M44" s="513">
        <v>1958949</v>
      </c>
      <c r="N44" s="513">
        <v>0</v>
      </c>
      <c r="O44" s="513">
        <v>0</v>
      </c>
      <c r="P44" s="513">
        <v>0</v>
      </c>
      <c r="Q44" s="513">
        <v>0</v>
      </c>
      <c r="R44" s="513">
        <v>1169198</v>
      </c>
      <c r="S44" s="454">
        <f t="shared" si="20"/>
        <v>3128147</v>
      </c>
      <c r="T44" s="526">
        <f t="shared" si="5"/>
        <v>0.12098425403543348</v>
      </c>
    </row>
    <row r="45" spans="1:20" ht="24.75" customHeight="1">
      <c r="A45" s="457">
        <v>5</v>
      </c>
      <c r="B45" s="450" t="s">
        <v>427</v>
      </c>
      <c r="C45" s="454">
        <f t="shared" si="17"/>
        <v>1476630</v>
      </c>
      <c r="D45" s="513">
        <v>1368529</v>
      </c>
      <c r="E45" s="513">
        <v>108101</v>
      </c>
      <c r="F45" s="513">
        <v>0</v>
      </c>
      <c r="G45" s="513"/>
      <c r="H45" s="454">
        <f t="shared" si="18"/>
        <v>1476630</v>
      </c>
      <c r="I45" s="454">
        <f t="shared" si="19"/>
        <v>152224</v>
      </c>
      <c r="J45" s="513">
        <v>29661</v>
      </c>
      <c r="K45" s="513">
        <v>0</v>
      </c>
      <c r="L45" s="513">
        <v>0</v>
      </c>
      <c r="M45" s="513">
        <v>122363</v>
      </c>
      <c r="N45" s="513">
        <v>0</v>
      </c>
      <c r="O45" s="513">
        <v>0</v>
      </c>
      <c r="P45" s="513">
        <v>0</v>
      </c>
      <c r="Q45" s="513">
        <v>200</v>
      </c>
      <c r="R45" s="513">
        <v>1324406</v>
      </c>
      <c r="S45" s="454">
        <f t="shared" si="20"/>
        <v>1446969</v>
      </c>
      <c r="T45" s="526">
        <f t="shared" si="5"/>
        <v>0.1948510090393105</v>
      </c>
    </row>
    <row r="46" spans="1:20" ht="24.75" customHeight="1">
      <c r="A46" s="457">
        <v>6</v>
      </c>
      <c r="B46" s="450" t="s">
        <v>454</v>
      </c>
      <c r="C46" s="454">
        <f t="shared" si="17"/>
        <v>3735534</v>
      </c>
      <c r="D46" s="513">
        <v>3254194</v>
      </c>
      <c r="E46" s="513">
        <v>481340</v>
      </c>
      <c r="F46" s="513">
        <v>0</v>
      </c>
      <c r="G46" s="513"/>
      <c r="H46" s="464">
        <f t="shared" si="18"/>
        <v>3735534</v>
      </c>
      <c r="I46" s="537">
        <f t="shared" si="19"/>
        <v>1420502</v>
      </c>
      <c r="J46" s="513">
        <v>181165</v>
      </c>
      <c r="K46" s="513">
        <v>43110</v>
      </c>
      <c r="L46" s="513">
        <v>0</v>
      </c>
      <c r="M46" s="513">
        <v>531279</v>
      </c>
      <c r="N46" s="513">
        <v>626932</v>
      </c>
      <c r="O46" s="513">
        <v>0</v>
      </c>
      <c r="P46" s="513">
        <v>0</v>
      </c>
      <c r="Q46" s="513">
        <v>38016</v>
      </c>
      <c r="R46" s="513">
        <v>2315032</v>
      </c>
      <c r="S46" s="454">
        <f t="shared" si="20"/>
        <v>3511259</v>
      </c>
      <c r="T46" s="526">
        <f t="shared" si="5"/>
        <v>0.15788432540045702</v>
      </c>
    </row>
    <row r="47" spans="1:20" ht="24.75" customHeight="1">
      <c r="A47" s="457">
        <v>7</v>
      </c>
      <c r="B47" s="450" t="s">
        <v>477</v>
      </c>
      <c r="C47" s="454">
        <f t="shared" si="17"/>
        <v>3076173</v>
      </c>
      <c r="D47" s="513">
        <v>2279408</v>
      </c>
      <c r="E47" s="513">
        <v>796765</v>
      </c>
      <c r="F47" s="513">
        <v>3000</v>
      </c>
      <c r="G47" s="513">
        <v>0</v>
      </c>
      <c r="H47" s="464">
        <f t="shared" si="18"/>
        <v>3073173</v>
      </c>
      <c r="I47" s="537">
        <f t="shared" si="19"/>
        <v>1326140</v>
      </c>
      <c r="J47" s="513">
        <v>161845</v>
      </c>
      <c r="K47" s="513">
        <v>91623</v>
      </c>
      <c r="L47" s="513">
        <v>0</v>
      </c>
      <c r="M47" s="513">
        <v>288336</v>
      </c>
      <c r="N47" s="513">
        <v>784000</v>
      </c>
      <c r="O47" s="513">
        <v>0</v>
      </c>
      <c r="P47" s="513">
        <v>0</v>
      </c>
      <c r="Q47" s="513">
        <v>336</v>
      </c>
      <c r="R47" s="513">
        <v>1747033</v>
      </c>
      <c r="S47" s="454">
        <f t="shared" si="20"/>
        <v>2819705</v>
      </c>
      <c r="T47" s="526">
        <f t="shared" si="5"/>
        <v>0.19113215799236882</v>
      </c>
    </row>
    <row r="48" spans="1:20" ht="24.75" customHeight="1">
      <c r="A48" s="435">
        <v>4</v>
      </c>
      <c r="B48" s="508" t="s">
        <v>448</v>
      </c>
      <c r="C48" s="514">
        <f>SUM(C49:C52)</f>
        <v>13352427</v>
      </c>
      <c r="D48" s="514">
        <f>SUM(D49:D52)</f>
        <v>10602855</v>
      </c>
      <c r="E48" s="514">
        <f>SUM(E49:E52)</f>
        <v>2749572</v>
      </c>
      <c r="F48" s="514">
        <f>SUM(F49:F52)</f>
        <v>7472838</v>
      </c>
      <c r="G48" s="514">
        <f>SUM(G49:G52)</f>
        <v>0</v>
      </c>
      <c r="H48" s="514">
        <f t="shared" si="18"/>
        <v>5879589</v>
      </c>
      <c r="I48" s="514">
        <f t="shared" si="19"/>
        <v>2286595</v>
      </c>
      <c r="J48" s="514">
        <f>SUM(J49:J52)</f>
        <v>1219310</v>
      </c>
      <c r="K48" s="514">
        <f>SUM(K49:K52)</f>
        <v>46610</v>
      </c>
      <c r="L48" s="514">
        <f>SUM(L49:L52)</f>
        <v>0</v>
      </c>
      <c r="M48" s="514">
        <f aca="true" t="shared" si="21" ref="M48:S48">SUM(M49:M52)</f>
        <v>870675</v>
      </c>
      <c r="N48" s="514">
        <f t="shared" si="21"/>
        <v>150000</v>
      </c>
      <c r="O48" s="514">
        <f t="shared" si="21"/>
        <v>0</v>
      </c>
      <c r="P48" s="514">
        <f t="shared" si="21"/>
        <v>0</v>
      </c>
      <c r="Q48" s="514">
        <f t="shared" si="21"/>
        <v>0</v>
      </c>
      <c r="R48" s="514">
        <f t="shared" si="21"/>
        <v>3592994</v>
      </c>
      <c r="S48" s="514">
        <f t="shared" si="21"/>
        <v>4613669</v>
      </c>
      <c r="T48" s="525">
        <f>(K48+J48+L48)/I48</f>
        <v>0.5536266807195852</v>
      </c>
    </row>
    <row r="49" spans="1:20" ht="24.75" customHeight="1">
      <c r="A49" s="436" t="s">
        <v>43</v>
      </c>
      <c r="B49" s="515" t="s">
        <v>457</v>
      </c>
      <c r="C49" s="454">
        <f t="shared" si="17"/>
        <v>852129</v>
      </c>
      <c r="D49" s="443">
        <v>770561</v>
      </c>
      <c r="E49" s="443">
        <v>81568</v>
      </c>
      <c r="F49" s="443">
        <v>250</v>
      </c>
      <c r="G49" s="443"/>
      <c r="H49" s="537">
        <f t="shared" si="18"/>
        <v>851879</v>
      </c>
      <c r="I49" s="537">
        <f t="shared" si="19"/>
        <v>128694</v>
      </c>
      <c r="J49" s="443">
        <v>75818</v>
      </c>
      <c r="K49" s="443">
        <v>15576</v>
      </c>
      <c r="L49" s="443"/>
      <c r="M49" s="443">
        <v>37300</v>
      </c>
      <c r="N49" s="443"/>
      <c r="O49" s="443"/>
      <c r="P49" s="443"/>
      <c r="Q49" s="516"/>
      <c r="R49" s="536">
        <v>723185</v>
      </c>
      <c r="S49" s="454">
        <f>C49-F49-G49-J49-K49-L49</f>
        <v>760485</v>
      </c>
      <c r="T49" s="526">
        <f t="shared" si="5"/>
        <v>0.710165198066732</v>
      </c>
    </row>
    <row r="50" spans="1:20" ht="24.75" customHeight="1">
      <c r="A50" s="436">
        <v>2</v>
      </c>
      <c r="B50" s="515" t="s">
        <v>450</v>
      </c>
      <c r="C50" s="454">
        <f t="shared" si="17"/>
        <v>2365608</v>
      </c>
      <c r="D50" s="443">
        <v>595717</v>
      </c>
      <c r="E50" s="443">
        <v>1769891</v>
      </c>
      <c r="F50" s="443">
        <v>500</v>
      </c>
      <c r="G50" s="443"/>
      <c r="H50" s="537">
        <f t="shared" si="18"/>
        <v>2365108</v>
      </c>
      <c r="I50" s="537">
        <f t="shared" si="19"/>
        <v>1221270</v>
      </c>
      <c r="J50" s="443">
        <v>778376</v>
      </c>
      <c r="K50" s="443">
        <v>31034</v>
      </c>
      <c r="L50" s="443"/>
      <c r="M50" s="443">
        <v>411860</v>
      </c>
      <c r="N50" s="443"/>
      <c r="O50" s="443"/>
      <c r="P50" s="443"/>
      <c r="Q50" s="516"/>
      <c r="R50" s="536">
        <v>1143838</v>
      </c>
      <c r="S50" s="454">
        <f>C50-F50-G50-J50-K50-L50</f>
        <v>1555698</v>
      </c>
      <c r="T50" s="526">
        <f t="shared" si="5"/>
        <v>0.6627608964438658</v>
      </c>
    </row>
    <row r="51" spans="1:20" ht="24.75" customHeight="1">
      <c r="A51" s="436">
        <v>3</v>
      </c>
      <c r="B51" s="515" t="s">
        <v>446</v>
      </c>
      <c r="C51" s="454">
        <f t="shared" si="17"/>
        <v>9798387</v>
      </c>
      <c r="D51" s="443">
        <v>9136000</v>
      </c>
      <c r="E51" s="443">
        <v>662387</v>
      </c>
      <c r="F51" s="443">
        <v>7455288</v>
      </c>
      <c r="G51" s="443"/>
      <c r="H51" s="537">
        <f t="shared" si="18"/>
        <v>2343099</v>
      </c>
      <c r="I51" s="537">
        <f t="shared" si="19"/>
        <v>744192</v>
      </c>
      <c r="J51" s="443">
        <v>202645</v>
      </c>
      <c r="K51" s="443">
        <v>0</v>
      </c>
      <c r="L51" s="443"/>
      <c r="M51" s="443">
        <v>391547</v>
      </c>
      <c r="N51" s="443">
        <v>150000</v>
      </c>
      <c r="O51" s="443"/>
      <c r="P51" s="443"/>
      <c r="Q51" s="516"/>
      <c r="R51" s="536">
        <v>1598907</v>
      </c>
      <c r="S51" s="454">
        <f>C51-F51-G51-J51-K51-L51</f>
        <v>2140454</v>
      </c>
      <c r="T51" s="526">
        <f t="shared" si="5"/>
        <v>0.27230204033367733</v>
      </c>
    </row>
    <row r="52" spans="1:20" ht="24.75" customHeight="1">
      <c r="A52" s="436">
        <v>4</v>
      </c>
      <c r="B52" s="515" t="s">
        <v>481</v>
      </c>
      <c r="C52" s="454">
        <f t="shared" si="17"/>
        <v>336303</v>
      </c>
      <c r="D52" s="513">
        <v>100577</v>
      </c>
      <c r="E52" s="513">
        <v>235726</v>
      </c>
      <c r="F52" s="513">
        <v>16800</v>
      </c>
      <c r="G52" s="443"/>
      <c r="H52" s="537">
        <f t="shared" si="18"/>
        <v>319503</v>
      </c>
      <c r="I52" s="537">
        <f t="shared" si="19"/>
        <v>192439</v>
      </c>
      <c r="J52" s="513">
        <v>162471</v>
      </c>
      <c r="K52" s="513"/>
      <c r="L52" s="513"/>
      <c r="M52" s="513">
        <v>29968</v>
      </c>
      <c r="N52" s="513"/>
      <c r="O52" s="513"/>
      <c r="P52" s="513"/>
      <c r="Q52" s="513"/>
      <c r="R52" s="536">
        <v>127064</v>
      </c>
      <c r="S52" s="454">
        <f>C52-F52-G52-J52-K52-L52</f>
        <v>157032</v>
      </c>
      <c r="T52" s="526">
        <f t="shared" si="5"/>
        <v>0.8442727305795603</v>
      </c>
    </row>
    <row r="53" spans="1:20" ht="24.75" customHeight="1">
      <c r="A53" s="435">
        <v>5</v>
      </c>
      <c r="B53" s="508" t="s">
        <v>451</v>
      </c>
      <c r="C53" s="514">
        <f>D53+E53</f>
        <v>6465687</v>
      </c>
      <c r="D53" s="514">
        <f>SUM(D54:D57)</f>
        <v>4446120</v>
      </c>
      <c r="E53" s="514">
        <f>SUM(E54:E57)</f>
        <v>2019567</v>
      </c>
      <c r="F53" s="514">
        <f>SUM(F54:F57)</f>
        <v>14050</v>
      </c>
      <c r="G53" s="514">
        <f>SUM(G54:G57)</f>
        <v>0</v>
      </c>
      <c r="H53" s="514">
        <f t="shared" si="18"/>
        <v>6451637</v>
      </c>
      <c r="I53" s="514">
        <f t="shared" si="19"/>
        <v>3455752</v>
      </c>
      <c r="J53" s="514">
        <f aca="true" t="shared" si="22" ref="J53:R53">SUM(J54:J57)</f>
        <v>1157181</v>
      </c>
      <c r="K53" s="514">
        <f t="shared" si="22"/>
        <v>180576</v>
      </c>
      <c r="L53" s="514">
        <f t="shared" si="22"/>
        <v>9226</v>
      </c>
      <c r="M53" s="514">
        <f t="shared" si="22"/>
        <v>2108769</v>
      </c>
      <c r="N53" s="514">
        <f t="shared" si="22"/>
        <v>0</v>
      </c>
      <c r="O53" s="514">
        <f t="shared" si="22"/>
        <v>0</v>
      </c>
      <c r="P53" s="514">
        <f t="shared" si="22"/>
        <v>0</v>
      </c>
      <c r="Q53" s="514">
        <f t="shared" si="22"/>
        <v>0</v>
      </c>
      <c r="R53" s="514">
        <f t="shared" si="22"/>
        <v>2995885</v>
      </c>
      <c r="S53" s="514">
        <f>SUM(S54:S57)</f>
        <v>5104654</v>
      </c>
      <c r="T53" s="525">
        <f t="shared" si="5"/>
        <v>0.3897799957867347</v>
      </c>
    </row>
    <row r="54" spans="1:20" ht="24.75" customHeight="1">
      <c r="A54" s="436" t="s">
        <v>43</v>
      </c>
      <c r="B54" s="517" t="s">
        <v>452</v>
      </c>
      <c r="C54" s="454">
        <f>D54+E54</f>
        <v>442087</v>
      </c>
      <c r="D54" s="444">
        <v>335255</v>
      </c>
      <c r="E54" s="444">
        <v>106832</v>
      </c>
      <c r="F54" s="444"/>
      <c r="G54" s="444"/>
      <c r="H54" s="454">
        <f t="shared" si="18"/>
        <v>442087</v>
      </c>
      <c r="I54" s="454">
        <f t="shared" si="19"/>
        <v>213576</v>
      </c>
      <c r="J54" s="444">
        <v>87052</v>
      </c>
      <c r="K54" s="444">
        <v>20500</v>
      </c>
      <c r="L54" s="444"/>
      <c r="M54" s="444">
        <v>106024</v>
      </c>
      <c r="N54" s="444"/>
      <c r="O54" s="446"/>
      <c r="P54" s="446"/>
      <c r="Q54" s="446"/>
      <c r="R54" s="447">
        <v>228511</v>
      </c>
      <c r="S54" s="454">
        <f>C54-F54-G54-J54-K54-L54</f>
        <v>334535</v>
      </c>
      <c r="T54" s="526">
        <f t="shared" si="5"/>
        <v>0.5035771809566618</v>
      </c>
    </row>
    <row r="55" spans="1:20" ht="24.75" customHeight="1">
      <c r="A55" s="436">
        <v>2</v>
      </c>
      <c r="B55" s="517" t="s">
        <v>453</v>
      </c>
      <c r="C55" s="454">
        <f>D55+E55</f>
        <v>1187645</v>
      </c>
      <c r="D55" s="444">
        <v>888908</v>
      </c>
      <c r="E55" s="444">
        <v>298737</v>
      </c>
      <c r="F55" s="444">
        <v>12150</v>
      </c>
      <c r="G55" s="444"/>
      <c r="H55" s="454">
        <f t="shared" si="18"/>
        <v>1175495</v>
      </c>
      <c r="I55" s="454">
        <f t="shared" si="19"/>
        <v>652514</v>
      </c>
      <c r="J55" s="444">
        <v>174508</v>
      </c>
      <c r="K55" s="444">
        <v>63966</v>
      </c>
      <c r="L55" s="444">
        <v>5542</v>
      </c>
      <c r="M55" s="444">
        <v>408498</v>
      </c>
      <c r="N55" s="444">
        <v>0</v>
      </c>
      <c r="O55" s="446"/>
      <c r="P55" s="446"/>
      <c r="Q55" s="446"/>
      <c r="R55" s="447">
        <v>522981</v>
      </c>
      <c r="S55" s="454">
        <f>C55-F55-G55-J55-K55-L55</f>
        <v>931479</v>
      </c>
      <c r="T55" s="526">
        <f t="shared" si="5"/>
        <v>0.373962857501908</v>
      </c>
    </row>
    <row r="56" spans="1:20" ht="24.75" customHeight="1">
      <c r="A56" s="436">
        <v>3</v>
      </c>
      <c r="B56" s="517" t="s">
        <v>447</v>
      </c>
      <c r="C56" s="454">
        <f>D56+E56</f>
        <v>2904030</v>
      </c>
      <c r="D56" s="444">
        <v>2101168</v>
      </c>
      <c r="E56" s="444">
        <v>802862</v>
      </c>
      <c r="F56" s="444"/>
      <c r="G56" s="444"/>
      <c r="H56" s="454">
        <f t="shared" si="18"/>
        <v>2904030</v>
      </c>
      <c r="I56" s="454">
        <f t="shared" si="19"/>
        <v>1198447</v>
      </c>
      <c r="J56" s="444">
        <v>485530</v>
      </c>
      <c r="K56" s="444">
        <v>85187</v>
      </c>
      <c r="L56" s="444"/>
      <c r="M56" s="444">
        <v>627730</v>
      </c>
      <c r="N56" s="444"/>
      <c r="O56" s="446"/>
      <c r="P56" s="446"/>
      <c r="Q56" s="446"/>
      <c r="R56" s="447">
        <v>1705583</v>
      </c>
      <c r="S56" s="454">
        <f>C56-F56-G56-J56-K56-L56</f>
        <v>2333313</v>
      </c>
      <c r="T56" s="526">
        <f t="shared" si="5"/>
        <v>0.47621380002620056</v>
      </c>
    </row>
    <row r="57" spans="1:20" ht="24.75" customHeight="1">
      <c r="A57" s="436">
        <v>4</v>
      </c>
      <c r="B57" s="517" t="s">
        <v>455</v>
      </c>
      <c r="C57" s="454">
        <f>D57+E57</f>
        <v>1931925</v>
      </c>
      <c r="D57" s="444">
        <v>1120789</v>
      </c>
      <c r="E57" s="444">
        <v>811136</v>
      </c>
      <c r="F57" s="444">
        <v>1900</v>
      </c>
      <c r="G57" s="444"/>
      <c r="H57" s="454">
        <f t="shared" si="18"/>
        <v>1930025</v>
      </c>
      <c r="I57" s="454">
        <f t="shared" si="19"/>
        <v>1391215</v>
      </c>
      <c r="J57" s="444">
        <v>410091</v>
      </c>
      <c r="K57" s="444">
        <v>10923</v>
      </c>
      <c r="L57" s="444">
        <v>3684</v>
      </c>
      <c r="M57" s="444">
        <v>966517</v>
      </c>
      <c r="N57" s="444"/>
      <c r="O57" s="446"/>
      <c r="P57" s="446"/>
      <c r="Q57" s="446"/>
      <c r="R57" s="447">
        <v>538810</v>
      </c>
      <c r="S57" s="454">
        <f>C57-F57-G57-J57-K57-L57</f>
        <v>1505327</v>
      </c>
      <c r="T57" s="526">
        <f t="shared" si="5"/>
        <v>0.30527129164076006</v>
      </c>
    </row>
    <row r="58" spans="1:20" ht="24.75" customHeight="1">
      <c r="A58" s="435">
        <v>6</v>
      </c>
      <c r="B58" s="508" t="s">
        <v>456</v>
      </c>
      <c r="C58" s="514">
        <f t="shared" si="17"/>
        <v>1757180</v>
      </c>
      <c r="D58" s="514">
        <f>D59+D60</f>
        <v>1051654</v>
      </c>
      <c r="E58" s="514">
        <f>SUM(E59:E60)</f>
        <v>705526</v>
      </c>
      <c r="F58" s="514">
        <f>SUM(F59:F60)</f>
        <v>400</v>
      </c>
      <c r="G58" s="514">
        <f>SUM(G59:G60)</f>
        <v>0</v>
      </c>
      <c r="H58" s="514">
        <f t="shared" si="18"/>
        <v>1756780</v>
      </c>
      <c r="I58" s="514">
        <f t="shared" si="19"/>
        <v>801775</v>
      </c>
      <c r="J58" s="514">
        <f aca="true" t="shared" si="23" ref="J58:S58">SUM(J59:J60)</f>
        <v>187996</v>
      </c>
      <c r="K58" s="514">
        <f t="shared" si="23"/>
        <v>3409</v>
      </c>
      <c r="L58" s="514">
        <f t="shared" si="23"/>
        <v>0</v>
      </c>
      <c r="M58" s="514">
        <f t="shared" si="23"/>
        <v>610370</v>
      </c>
      <c r="N58" s="514">
        <f t="shared" si="23"/>
        <v>0</v>
      </c>
      <c r="O58" s="514">
        <f t="shared" si="23"/>
        <v>0</v>
      </c>
      <c r="P58" s="514">
        <f t="shared" si="23"/>
        <v>0</v>
      </c>
      <c r="Q58" s="514">
        <f t="shared" si="23"/>
        <v>0</v>
      </c>
      <c r="R58" s="514">
        <f t="shared" si="23"/>
        <v>955005</v>
      </c>
      <c r="S58" s="514">
        <f t="shared" si="23"/>
        <v>1565375</v>
      </c>
      <c r="T58" s="525">
        <f t="shared" si="5"/>
        <v>0.23872657541080727</v>
      </c>
    </row>
    <row r="59" spans="1:20" ht="24.75" customHeight="1">
      <c r="A59" s="436" t="s">
        <v>43</v>
      </c>
      <c r="B59" s="515" t="s">
        <v>449</v>
      </c>
      <c r="C59" s="454">
        <f t="shared" si="17"/>
        <v>1159494</v>
      </c>
      <c r="D59" s="444">
        <v>666435</v>
      </c>
      <c r="E59" s="444">
        <v>493059</v>
      </c>
      <c r="F59" s="444">
        <v>0</v>
      </c>
      <c r="G59" s="444"/>
      <c r="H59" s="443">
        <f t="shared" si="18"/>
        <v>1159494</v>
      </c>
      <c r="I59" s="443">
        <f>SUM(J59:Q59)</f>
        <v>638279</v>
      </c>
      <c r="J59" s="444">
        <v>91214</v>
      </c>
      <c r="K59" s="444">
        <v>0</v>
      </c>
      <c r="L59" s="444">
        <v>0</v>
      </c>
      <c r="M59" s="444">
        <v>547065</v>
      </c>
      <c r="N59" s="444">
        <v>0</v>
      </c>
      <c r="O59" s="446">
        <v>0</v>
      </c>
      <c r="P59" s="446">
        <v>0</v>
      </c>
      <c r="Q59" s="446">
        <v>0</v>
      </c>
      <c r="R59" s="528">
        <v>521215</v>
      </c>
      <c r="S59" s="454">
        <f>C59-F59-G59-J59-K59-L59</f>
        <v>1068280</v>
      </c>
      <c r="T59" s="526">
        <f t="shared" si="5"/>
        <v>0.14290615859208905</v>
      </c>
    </row>
    <row r="60" spans="1:20" ht="24.75" customHeight="1">
      <c r="A60" s="436" t="s">
        <v>44</v>
      </c>
      <c r="B60" s="515" t="s">
        <v>458</v>
      </c>
      <c r="C60" s="454">
        <f t="shared" si="17"/>
        <v>597686</v>
      </c>
      <c r="D60" s="518">
        <v>385219</v>
      </c>
      <c r="E60" s="444">
        <v>212467</v>
      </c>
      <c r="F60" s="518">
        <v>400</v>
      </c>
      <c r="G60" s="518"/>
      <c r="H60" s="443">
        <f t="shared" si="18"/>
        <v>597286</v>
      </c>
      <c r="I60" s="443">
        <f t="shared" si="19"/>
        <v>163496</v>
      </c>
      <c r="J60" s="444">
        <v>96782</v>
      </c>
      <c r="K60" s="444">
        <v>3409</v>
      </c>
      <c r="L60" s="518">
        <v>0</v>
      </c>
      <c r="M60" s="444">
        <v>63305</v>
      </c>
      <c r="N60" s="518">
        <v>0</v>
      </c>
      <c r="O60" s="529">
        <v>0</v>
      </c>
      <c r="P60" s="529">
        <v>0</v>
      </c>
      <c r="Q60" s="529">
        <v>0</v>
      </c>
      <c r="R60" s="528">
        <v>433790</v>
      </c>
      <c r="S60" s="454">
        <f>C60-F60-G60-J60-K60-L60</f>
        <v>497095</v>
      </c>
      <c r="T60" s="526">
        <f t="shared" si="5"/>
        <v>0.6128039829720605</v>
      </c>
    </row>
    <row r="61" spans="1:20" ht="24.75" customHeight="1">
      <c r="A61" s="435">
        <v>7</v>
      </c>
      <c r="B61" s="508" t="s">
        <v>459</v>
      </c>
      <c r="C61" s="514">
        <f t="shared" si="17"/>
        <v>2429524</v>
      </c>
      <c r="D61" s="514">
        <f>SUM(D62:D63)</f>
        <v>1844360</v>
      </c>
      <c r="E61" s="514">
        <f aca="true" t="shared" si="24" ref="E61:S61">SUM(E62:E63)</f>
        <v>585164</v>
      </c>
      <c r="F61" s="514">
        <f t="shared" si="24"/>
        <v>0</v>
      </c>
      <c r="G61" s="514">
        <f t="shared" si="24"/>
        <v>0</v>
      </c>
      <c r="H61" s="514">
        <f t="shared" si="24"/>
        <v>2429524</v>
      </c>
      <c r="I61" s="514">
        <f t="shared" si="24"/>
        <v>628364</v>
      </c>
      <c r="J61" s="514">
        <f t="shared" si="24"/>
        <v>261969</v>
      </c>
      <c r="K61" s="514">
        <f t="shared" si="24"/>
        <v>1000</v>
      </c>
      <c r="L61" s="514">
        <f t="shared" si="24"/>
        <v>0</v>
      </c>
      <c r="M61" s="514">
        <f t="shared" si="24"/>
        <v>365395</v>
      </c>
      <c r="N61" s="514">
        <f t="shared" si="24"/>
        <v>0</v>
      </c>
      <c r="O61" s="514">
        <f t="shared" si="24"/>
        <v>0</v>
      </c>
      <c r="P61" s="514">
        <f t="shared" si="24"/>
        <v>0</v>
      </c>
      <c r="Q61" s="514">
        <f t="shared" si="24"/>
        <v>0</v>
      </c>
      <c r="R61" s="514">
        <f t="shared" si="24"/>
        <v>1801160</v>
      </c>
      <c r="S61" s="514">
        <f t="shared" si="24"/>
        <v>2166555</v>
      </c>
      <c r="T61" s="525">
        <f t="shared" si="5"/>
        <v>0.41849787702669156</v>
      </c>
    </row>
    <row r="62" spans="1:20" ht="24.75" customHeight="1">
      <c r="A62" s="435">
        <v>1</v>
      </c>
      <c r="B62" s="519" t="s">
        <v>460</v>
      </c>
      <c r="C62" s="454">
        <f t="shared" si="17"/>
        <v>203800</v>
      </c>
      <c r="D62" s="460">
        <v>116700</v>
      </c>
      <c r="E62" s="520">
        <v>87100</v>
      </c>
      <c r="F62" s="511"/>
      <c r="G62" s="521"/>
      <c r="H62" s="454">
        <f t="shared" si="18"/>
        <v>203800</v>
      </c>
      <c r="I62" s="454">
        <f t="shared" si="19"/>
        <v>82100</v>
      </c>
      <c r="J62" s="520">
        <v>10900</v>
      </c>
      <c r="K62" s="520">
        <v>1000</v>
      </c>
      <c r="L62" s="522">
        <v>0</v>
      </c>
      <c r="M62" s="522">
        <v>70200</v>
      </c>
      <c r="N62" s="523">
        <v>0</v>
      </c>
      <c r="O62" s="520">
        <v>0</v>
      </c>
      <c r="P62" s="520">
        <v>0</v>
      </c>
      <c r="Q62" s="520">
        <v>0</v>
      </c>
      <c r="R62" s="520">
        <v>121700</v>
      </c>
      <c r="S62" s="454">
        <f>C62-F62-G62-J62-K62-L62</f>
        <v>191900</v>
      </c>
      <c r="T62" s="526">
        <f t="shared" si="5"/>
        <v>0.14494518879415347</v>
      </c>
    </row>
    <row r="63" spans="1:20" ht="24.75" customHeight="1">
      <c r="A63" s="436">
        <v>2</v>
      </c>
      <c r="B63" s="519" t="s">
        <v>461</v>
      </c>
      <c r="C63" s="454">
        <f t="shared" si="17"/>
        <v>2225724</v>
      </c>
      <c r="D63" s="460">
        <v>1727660</v>
      </c>
      <c r="E63" s="520">
        <v>498064</v>
      </c>
      <c r="F63" s="511"/>
      <c r="G63" s="521"/>
      <c r="H63" s="454">
        <f t="shared" si="18"/>
        <v>2225724</v>
      </c>
      <c r="I63" s="454">
        <f t="shared" si="19"/>
        <v>546264</v>
      </c>
      <c r="J63" s="520">
        <v>251069</v>
      </c>
      <c r="K63" s="520"/>
      <c r="L63" s="522">
        <v>0</v>
      </c>
      <c r="M63" s="522">
        <v>295195</v>
      </c>
      <c r="N63" s="523">
        <v>0</v>
      </c>
      <c r="O63" s="520">
        <v>0</v>
      </c>
      <c r="P63" s="520">
        <v>0</v>
      </c>
      <c r="Q63" s="520">
        <v>0</v>
      </c>
      <c r="R63" s="520">
        <v>1679460</v>
      </c>
      <c r="S63" s="454">
        <f>C63-F63-G63-J63-K63-L63</f>
        <v>1974655</v>
      </c>
      <c r="T63" s="526">
        <f t="shared" si="5"/>
        <v>0.45961110378864434</v>
      </c>
    </row>
    <row r="64" spans="1:22" s="385" customFormat="1" ht="24.75" customHeight="1" thickBot="1">
      <c r="A64" s="900"/>
      <c r="B64" s="900"/>
      <c r="C64" s="900"/>
      <c r="D64" s="900"/>
      <c r="E64" s="900"/>
      <c r="F64" s="900"/>
      <c r="G64" s="900"/>
      <c r="H64" s="900"/>
      <c r="I64" s="900"/>
      <c r="J64" s="900"/>
      <c r="K64" s="900"/>
      <c r="L64" s="900"/>
      <c r="M64" s="900"/>
      <c r="N64" s="900"/>
      <c r="O64" s="900"/>
      <c r="P64" s="900"/>
      <c r="Q64" s="900"/>
      <c r="R64" s="900"/>
      <c r="S64" s="900"/>
      <c r="T64" s="900"/>
      <c r="U64" s="900"/>
      <c r="V64" s="900"/>
    </row>
    <row r="65" spans="1:20" s="384" customFormat="1" ht="21.75" customHeight="1" thickTop="1">
      <c r="A65" s="903"/>
      <c r="B65" s="903"/>
      <c r="C65" s="903"/>
      <c r="D65" s="903"/>
      <c r="E65" s="903"/>
      <c r="F65" s="437"/>
      <c r="G65" s="438"/>
      <c r="H65" s="438"/>
      <c r="I65" s="438"/>
      <c r="J65" s="438"/>
      <c r="K65" s="438"/>
      <c r="L65" s="438"/>
      <c r="M65" s="438"/>
      <c r="N65" s="438"/>
      <c r="O65" s="924" t="str">
        <f>'Thong tin'!B8</f>
        <v>Tuyên Quang, ngày 05 tháng 04 năm 2018</v>
      </c>
      <c r="P65" s="924"/>
      <c r="Q65" s="924"/>
      <c r="R65" s="924"/>
      <c r="S65" s="924"/>
      <c r="T65" s="924"/>
    </row>
    <row r="66" spans="1:20" s="399" customFormat="1" ht="22.5" customHeight="1">
      <c r="A66" s="439"/>
      <c r="B66" s="918" t="s">
        <v>4</v>
      </c>
      <c r="C66" s="918"/>
      <c r="D66" s="918"/>
      <c r="E66" s="918"/>
      <c r="F66" s="440"/>
      <c r="G66" s="440"/>
      <c r="H66" s="440"/>
      <c r="I66" s="440"/>
      <c r="J66" s="440"/>
      <c r="K66" s="440"/>
      <c r="L66" s="440"/>
      <c r="M66" s="440"/>
      <c r="N66" s="440"/>
      <c r="O66" s="921" t="str">
        <f>'Thong tin'!B7</f>
        <v>CỤC TRƯỞNG</v>
      </c>
      <c r="P66" s="921"/>
      <c r="Q66" s="921"/>
      <c r="R66" s="921"/>
      <c r="S66" s="921"/>
      <c r="T66" s="921"/>
    </row>
    <row r="67" spans="1:20" ht="18.75">
      <c r="A67" s="405"/>
      <c r="B67" s="859"/>
      <c r="C67" s="859"/>
      <c r="D67" s="859"/>
      <c r="E67" s="406"/>
      <c r="F67" s="406"/>
      <c r="G67" s="406"/>
      <c r="H67" s="406"/>
      <c r="I67" s="406"/>
      <c r="J67" s="406"/>
      <c r="K67" s="406"/>
      <c r="L67" s="406"/>
      <c r="M67" s="406"/>
      <c r="N67" s="406"/>
      <c r="O67" s="860"/>
      <c r="P67" s="860"/>
      <c r="Q67" s="860"/>
      <c r="R67" s="860"/>
      <c r="S67" s="860"/>
      <c r="T67" s="860"/>
    </row>
    <row r="68" spans="1:20" ht="18.75">
      <c r="A68" s="405"/>
      <c r="B68" s="405"/>
      <c r="C68" s="405"/>
      <c r="D68" s="406"/>
      <c r="E68" s="406"/>
      <c r="F68" s="406"/>
      <c r="G68" s="406"/>
      <c r="H68" s="406"/>
      <c r="I68" s="406"/>
      <c r="J68" s="406"/>
      <c r="K68" s="406"/>
      <c r="L68" s="406"/>
      <c r="M68" s="406"/>
      <c r="N68" s="406"/>
      <c r="O68" s="406"/>
      <c r="P68" s="406"/>
      <c r="Q68" s="406"/>
      <c r="R68" s="406"/>
      <c r="S68" s="405"/>
      <c r="T68" s="405"/>
    </row>
    <row r="69" spans="1:20" ht="15.75">
      <c r="A69" s="404"/>
      <c r="B69" s="893"/>
      <c r="C69" s="893"/>
      <c r="D69" s="893"/>
      <c r="E69" s="413"/>
      <c r="F69" s="413"/>
      <c r="G69" s="413"/>
      <c r="H69" s="413"/>
      <c r="I69" s="413"/>
      <c r="J69" s="413"/>
      <c r="K69" s="413"/>
      <c r="L69" s="413"/>
      <c r="M69" s="413"/>
      <c r="N69" s="413"/>
      <c r="O69" s="413"/>
      <c r="P69" s="413"/>
      <c r="Q69" s="893"/>
      <c r="R69" s="893"/>
      <c r="S69" s="893"/>
      <c r="T69" s="404"/>
    </row>
    <row r="70" spans="1:20" ht="15.75" customHeight="1">
      <c r="A70" s="414"/>
      <c r="B70" s="410"/>
      <c r="C70" s="410"/>
      <c r="D70" s="415"/>
      <c r="E70" s="415"/>
      <c r="F70" s="415"/>
      <c r="G70" s="415"/>
      <c r="H70" s="415"/>
      <c r="I70" s="415"/>
      <c r="J70" s="415"/>
      <c r="K70" s="415"/>
      <c r="L70" s="415"/>
      <c r="M70" s="415"/>
      <c r="N70" s="415"/>
      <c r="O70" s="415"/>
      <c r="P70" s="415"/>
      <c r="Q70" s="415"/>
      <c r="R70" s="415"/>
      <c r="S70" s="410"/>
      <c r="T70" s="410"/>
    </row>
    <row r="71" spans="1:20" ht="15.75" customHeight="1">
      <c r="A71" s="404"/>
      <c r="B71" s="858"/>
      <c r="C71" s="858"/>
      <c r="D71" s="858"/>
      <c r="E71" s="858"/>
      <c r="F71" s="858"/>
      <c r="G71" s="858"/>
      <c r="H71" s="858"/>
      <c r="I71" s="858"/>
      <c r="J71" s="858"/>
      <c r="K71" s="858"/>
      <c r="L71" s="858"/>
      <c r="M71" s="858"/>
      <c r="N71" s="858"/>
      <c r="O71" s="858"/>
      <c r="P71" s="858"/>
      <c r="Q71" s="413"/>
      <c r="R71" s="413"/>
      <c r="S71" s="404"/>
      <c r="T71" s="404"/>
    </row>
    <row r="72" spans="1:20" ht="15.75">
      <c r="A72" s="416"/>
      <c r="B72" s="416"/>
      <c r="C72" s="416"/>
      <c r="D72" s="416"/>
      <c r="E72" s="416"/>
      <c r="F72" s="416"/>
      <c r="G72" s="416"/>
      <c r="H72" s="416"/>
      <c r="I72" s="416"/>
      <c r="J72" s="416"/>
      <c r="K72" s="416"/>
      <c r="L72" s="416"/>
      <c r="M72" s="416"/>
      <c r="N72" s="416"/>
      <c r="O72" s="416"/>
      <c r="P72" s="416"/>
      <c r="Q72" s="416"/>
      <c r="R72" s="404"/>
      <c r="S72" s="404"/>
      <c r="T72" s="404"/>
    </row>
    <row r="73" spans="1:20" ht="18.75">
      <c r="A73" s="404"/>
      <c r="B73" s="853" t="str">
        <f>'Thong tin'!B5</f>
        <v>Duy Thị Thúy</v>
      </c>
      <c r="C73" s="853"/>
      <c r="D73" s="853"/>
      <c r="E73" s="853"/>
      <c r="F73" s="410"/>
      <c r="G73" s="410"/>
      <c r="H73" s="410"/>
      <c r="I73" s="410"/>
      <c r="J73" s="410"/>
      <c r="K73" s="410"/>
      <c r="L73" s="410"/>
      <c r="M73" s="410"/>
      <c r="N73" s="410"/>
      <c r="O73" s="853" t="str">
        <f>'Thong tin'!B6</f>
        <v>Nguyễn Tuyên </v>
      </c>
      <c r="P73" s="853"/>
      <c r="Q73" s="853"/>
      <c r="R73" s="853"/>
      <c r="S73" s="853"/>
      <c r="T73" s="853"/>
    </row>
    <row r="74" spans="2:20" ht="18.75">
      <c r="B74" s="905"/>
      <c r="C74" s="905"/>
      <c r="D74" s="905"/>
      <c r="E74" s="905"/>
      <c r="F74" s="385"/>
      <c r="G74" s="385"/>
      <c r="H74" s="385"/>
      <c r="I74" s="385"/>
      <c r="J74" s="385"/>
      <c r="K74" s="385"/>
      <c r="L74" s="385"/>
      <c r="M74" s="385"/>
      <c r="N74" s="385"/>
      <c r="O74" s="385"/>
      <c r="P74" s="905"/>
      <c r="Q74" s="905"/>
      <c r="R74" s="905"/>
      <c r="S74" s="905"/>
      <c r="T74" s="906"/>
    </row>
  </sheetData>
  <sheetProtection/>
  <mergeCells count="40">
    <mergeCell ref="B23:S23"/>
    <mergeCell ref="A2:D2"/>
    <mergeCell ref="Q2:T2"/>
    <mergeCell ref="B66:E66"/>
    <mergeCell ref="A10:B10"/>
    <mergeCell ref="H7:H9"/>
    <mergeCell ref="O66:T66"/>
    <mergeCell ref="T6:T9"/>
    <mergeCell ref="O65:T65"/>
    <mergeCell ref="S6:S9"/>
    <mergeCell ref="C7:C9"/>
    <mergeCell ref="E1:P1"/>
    <mergeCell ref="E2:P2"/>
    <mergeCell ref="E3:P3"/>
    <mergeCell ref="F6:F9"/>
    <mergeCell ref="G6:G9"/>
    <mergeCell ref="H6:R6"/>
    <mergeCell ref="C6:E6"/>
    <mergeCell ref="I7:Q7"/>
    <mergeCell ref="I8:I9"/>
    <mergeCell ref="R7:R9"/>
    <mergeCell ref="A3:D3"/>
    <mergeCell ref="A65:E65"/>
    <mergeCell ref="Q4:T4"/>
    <mergeCell ref="B74:E74"/>
    <mergeCell ref="P74:T74"/>
    <mergeCell ref="B73:E73"/>
    <mergeCell ref="B71:P71"/>
    <mergeCell ref="O73:T73"/>
    <mergeCell ref="Q69:S69"/>
    <mergeCell ref="B69:D69"/>
    <mergeCell ref="O67:T67"/>
    <mergeCell ref="B67:D67"/>
    <mergeCell ref="A6:B9"/>
    <mergeCell ref="Q5:T5"/>
    <mergeCell ref="D7:E7"/>
    <mergeCell ref="D8:D9"/>
    <mergeCell ref="E8:E9"/>
    <mergeCell ref="J8:Q8"/>
    <mergeCell ref="A64:V64"/>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03" t="s">
        <v>29</v>
      </c>
      <c r="B1" s="603"/>
      <c r="C1" s="603"/>
      <c r="D1" s="603"/>
      <c r="E1" s="602" t="s">
        <v>359</v>
      </c>
      <c r="F1" s="602"/>
      <c r="G1" s="602"/>
      <c r="H1" s="602"/>
      <c r="I1" s="602"/>
      <c r="J1" s="602"/>
      <c r="K1" s="602"/>
      <c r="L1" s="31" t="s">
        <v>335</v>
      </c>
      <c r="M1" s="31"/>
      <c r="N1" s="31"/>
      <c r="O1" s="32"/>
      <c r="P1" s="32"/>
    </row>
    <row r="2" spans="1:16" ht="15.75" customHeight="1">
      <c r="A2" s="605" t="s">
        <v>226</v>
      </c>
      <c r="B2" s="605"/>
      <c r="C2" s="605"/>
      <c r="D2" s="605"/>
      <c r="E2" s="602"/>
      <c r="F2" s="602"/>
      <c r="G2" s="602"/>
      <c r="H2" s="602"/>
      <c r="I2" s="602"/>
      <c r="J2" s="602"/>
      <c r="K2" s="602"/>
      <c r="L2" s="606" t="s">
        <v>238</v>
      </c>
      <c r="M2" s="606"/>
      <c r="N2" s="606"/>
      <c r="O2" s="35"/>
      <c r="P2" s="32"/>
    </row>
    <row r="3" spans="1:16" ht="18" customHeight="1">
      <c r="A3" s="605" t="s">
        <v>227</v>
      </c>
      <c r="B3" s="605"/>
      <c r="C3" s="605"/>
      <c r="D3" s="605"/>
      <c r="E3" s="604" t="s">
        <v>355</v>
      </c>
      <c r="F3" s="604"/>
      <c r="G3" s="604"/>
      <c r="H3" s="604"/>
      <c r="I3" s="604"/>
      <c r="J3" s="604"/>
      <c r="K3" s="36"/>
      <c r="L3" s="617" t="s">
        <v>354</v>
      </c>
      <c r="M3" s="617"/>
      <c r="N3" s="617"/>
      <c r="O3" s="32"/>
      <c r="P3" s="32"/>
    </row>
    <row r="4" spans="1:16" ht="21" customHeight="1">
      <c r="A4" s="601" t="s">
        <v>241</v>
      </c>
      <c r="B4" s="601"/>
      <c r="C4" s="601"/>
      <c r="D4" s="601"/>
      <c r="E4" s="39"/>
      <c r="F4" s="40"/>
      <c r="G4" s="41"/>
      <c r="H4" s="41"/>
      <c r="I4" s="41"/>
      <c r="J4" s="41"/>
      <c r="K4" s="32"/>
      <c r="L4" s="606" t="s">
        <v>233</v>
      </c>
      <c r="M4" s="606"/>
      <c r="N4" s="606"/>
      <c r="O4" s="35"/>
      <c r="P4" s="32"/>
    </row>
    <row r="5" spans="1:16" ht="18" customHeight="1">
      <c r="A5" s="41"/>
      <c r="B5" s="32"/>
      <c r="C5" s="42"/>
      <c r="D5" s="599"/>
      <c r="E5" s="599"/>
      <c r="F5" s="599"/>
      <c r="G5" s="599"/>
      <c r="H5" s="599"/>
      <c r="I5" s="599"/>
      <c r="J5" s="599"/>
      <c r="K5" s="599"/>
      <c r="L5" s="43" t="s">
        <v>242</v>
      </c>
      <c r="M5" s="43"/>
      <c r="N5" s="43"/>
      <c r="O5" s="32"/>
      <c r="P5" s="32"/>
    </row>
    <row r="6" spans="1:18" ht="33" customHeight="1">
      <c r="A6" s="592" t="s">
        <v>53</v>
      </c>
      <c r="B6" s="593"/>
      <c r="C6" s="600" t="s">
        <v>243</v>
      </c>
      <c r="D6" s="600"/>
      <c r="E6" s="600"/>
      <c r="F6" s="600"/>
      <c r="G6" s="596" t="s">
        <v>7</v>
      </c>
      <c r="H6" s="597"/>
      <c r="I6" s="597"/>
      <c r="J6" s="597"/>
      <c r="K6" s="597"/>
      <c r="L6" s="597"/>
      <c r="M6" s="597"/>
      <c r="N6" s="598"/>
      <c r="O6" s="607" t="s">
        <v>244</v>
      </c>
      <c r="P6" s="608"/>
      <c r="Q6" s="608"/>
      <c r="R6" s="609"/>
    </row>
    <row r="7" spans="1:18" ht="29.25" customHeight="1">
      <c r="A7" s="594"/>
      <c r="B7" s="595"/>
      <c r="C7" s="600"/>
      <c r="D7" s="600"/>
      <c r="E7" s="600"/>
      <c r="F7" s="600"/>
      <c r="G7" s="596" t="s">
        <v>245</v>
      </c>
      <c r="H7" s="597"/>
      <c r="I7" s="597"/>
      <c r="J7" s="598"/>
      <c r="K7" s="596" t="s">
        <v>88</v>
      </c>
      <c r="L7" s="597"/>
      <c r="M7" s="597"/>
      <c r="N7" s="598"/>
      <c r="O7" s="45" t="s">
        <v>246</v>
      </c>
      <c r="P7" s="45" t="s">
        <v>247</v>
      </c>
      <c r="Q7" s="610" t="s">
        <v>248</v>
      </c>
      <c r="R7" s="610" t="s">
        <v>249</v>
      </c>
    </row>
    <row r="8" spans="1:18" ht="26.25" customHeight="1">
      <c r="A8" s="594"/>
      <c r="B8" s="595"/>
      <c r="C8" s="579" t="s">
        <v>85</v>
      </c>
      <c r="D8" s="580"/>
      <c r="E8" s="579" t="s">
        <v>84</v>
      </c>
      <c r="F8" s="580"/>
      <c r="G8" s="579" t="s">
        <v>86</v>
      </c>
      <c r="H8" s="581"/>
      <c r="I8" s="579" t="s">
        <v>87</v>
      </c>
      <c r="J8" s="581"/>
      <c r="K8" s="579" t="s">
        <v>89</v>
      </c>
      <c r="L8" s="581"/>
      <c r="M8" s="579" t="s">
        <v>90</v>
      </c>
      <c r="N8" s="581"/>
      <c r="O8" s="612" t="s">
        <v>250</v>
      </c>
      <c r="P8" s="613" t="s">
        <v>251</v>
      </c>
      <c r="Q8" s="610"/>
      <c r="R8" s="610"/>
    </row>
    <row r="9" spans="1:18" ht="30.75" customHeight="1">
      <c r="A9" s="594"/>
      <c r="B9" s="595"/>
      <c r="C9" s="46" t="s">
        <v>3</v>
      </c>
      <c r="D9" s="44" t="s">
        <v>9</v>
      </c>
      <c r="E9" s="44" t="s">
        <v>3</v>
      </c>
      <c r="F9" s="44" t="s">
        <v>9</v>
      </c>
      <c r="G9" s="47" t="s">
        <v>3</v>
      </c>
      <c r="H9" s="47" t="s">
        <v>9</v>
      </c>
      <c r="I9" s="47" t="s">
        <v>3</v>
      </c>
      <c r="J9" s="47" t="s">
        <v>9</v>
      </c>
      <c r="K9" s="47" t="s">
        <v>3</v>
      </c>
      <c r="L9" s="47" t="s">
        <v>9</v>
      </c>
      <c r="M9" s="47" t="s">
        <v>3</v>
      </c>
      <c r="N9" s="47" t="s">
        <v>9</v>
      </c>
      <c r="O9" s="612"/>
      <c r="P9" s="614"/>
      <c r="Q9" s="611"/>
      <c r="R9" s="611"/>
    </row>
    <row r="10" spans="1:18" s="52" customFormat="1" ht="18" customHeight="1">
      <c r="A10" s="591" t="s">
        <v>6</v>
      </c>
      <c r="B10" s="591"/>
      <c r="C10" s="48">
        <v>1</v>
      </c>
      <c r="D10" s="48">
        <v>2</v>
      </c>
      <c r="E10" s="48">
        <v>3</v>
      </c>
      <c r="F10" s="48">
        <v>4</v>
      </c>
      <c r="G10" s="48">
        <v>5</v>
      </c>
      <c r="H10" s="48">
        <v>6</v>
      </c>
      <c r="I10" s="48">
        <v>7</v>
      </c>
      <c r="J10" s="48">
        <v>8</v>
      </c>
      <c r="K10" s="48">
        <v>9</v>
      </c>
      <c r="L10" s="48">
        <v>10</v>
      </c>
      <c r="M10" s="48">
        <v>11</v>
      </c>
      <c r="N10" s="48">
        <v>12</v>
      </c>
      <c r="O10" s="49" t="s">
        <v>82</v>
      </c>
      <c r="P10" s="49" t="s">
        <v>83</v>
      </c>
      <c r="Q10" s="50"/>
      <c r="R10" s="51"/>
    </row>
    <row r="11" spans="1:18" s="52" customFormat="1" ht="18" customHeight="1" hidden="1">
      <c r="A11" s="587" t="s">
        <v>252</v>
      </c>
      <c r="B11" s="588"/>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589" t="s">
        <v>356</v>
      </c>
      <c r="B12" s="590"/>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584" t="s">
        <v>31</v>
      </c>
      <c r="B13" s="585"/>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253</v>
      </c>
    </row>
    <row r="14" spans="1:37" s="52" customFormat="1" ht="18" customHeight="1">
      <c r="A14" s="59" t="s">
        <v>0</v>
      </c>
      <c r="B14" s="60" t="s">
        <v>76</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254</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255</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256</v>
      </c>
    </row>
    <row r="18" spans="1:18" s="70" customFormat="1" ht="18" customHeight="1">
      <c r="A18" s="66" t="s">
        <v>45</v>
      </c>
      <c r="B18" s="67" t="s">
        <v>257</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54</v>
      </c>
      <c r="B19" s="67" t="s">
        <v>258</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55</v>
      </c>
      <c r="B20" s="71" t="s">
        <v>259</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56</v>
      </c>
      <c r="B21" s="67" t="s">
        <v>260</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261</v>
      </c>
      <c r="AK21" s="52" t="s">
        <v>262</v>
      </c>
      <c r="AL21" s="52" t="s">
        <v>263</v>
      </c>
      <c r="AM21" s="63" t="s">
        <v>264</v>
      </c>
    </row>
    <row r="22" spans="1:39" s="52" customFormat="1" ht="18" customHeight="1">
      <c r="A22" s="66" t="s">
        <v>57</v>
      </c>
      <c r="B22" s="67" t="s">
        <v>265</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266</v>
      </c>
    </row>
    <row r="23" spans="1:18" s="52" customFormat="1" ht="18" customHeight="1">
      <c r="A23" s="66" t="s">
        <v>58</v>
      </c>
      <c r="B23" s="67" t="s">
        <v>267</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59</v>
      </c>
      <c r="B24" s="67" t="s">
        <v>268</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261</v>
      </c>
    </row>
    <row r="25" spans="1:36" s="52" customFormat="1" ht="18" customHeight="1">
      <c r="A25" s="66" t="s">
        <v>79</v>
      </c>
      <c r="B25" s="67" t="s">
        <v>269</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270</v>
      </c>
    </row>
    <row r="26" spans="1:44" s="52" customFormat="1" ht="18" customHeight="1">
      <c r="A26" s="66" t="s">
        <v>80</v>
      </c>
      <c r="B26" s="67" t="s">
        <v>271</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586" t="s">
        <v>357</v>
      </c>
      <c r="C28" s="586"/>
      <c r="D28" s="586"/>
      <c r="E28" s="586"/>
      <c r="F28" s="75"/>
      <c r="G28" s="76"/>
      <c r="H28" s="76"/>
      <c r="I28" s="76"/>
      <c r="J28" s="586" t="s">
        <v>358</v>
      </c>
      <c r="K28" s="586"/>
      <c r="L28" s="586"/>
      <c r="M28" s="586"/>
      <c r="N28" s="586"/>
      <c r="O28" s="77"/>
      <c r="P28" s="77"/>
      <c r="AG28" s="78" t="s">
        <v>273</v>
      </c>
      <c r="AI28" s="79">
        <f>82/88</f>
        <v>0.9318181818181818</v>
      </c>
    </row>
    <row r="29" spans="1:16" s="85" customFormat="1" ht="19.5" customHeight="1">
      <c r="A29" s="80"/>
      <c r="B29" s="578" t="s">
        <v>35</v>
      </c>
      <c r="C29" s="578"/>
      <c r="D29" s="578"/>
      <c r="E29" s="578"/>
      <c r="F29" s="82"/>
      <c r="G29" s="83"/>
      <c r="H29" s="83"/>
      <c r="I29" s="83"/>
      <c r="J29" s="578" t="s">
        <v>274</v>
      </c>
      <c r="K29" s="578"/>
      <c r="L29" s="578"/>
      <c r="M29" s="578"/>
      <c r="N29" s="578"/>
      <c r="O29" s="84"/>
      <c r="P29" s="84"/>
    </row>
    <row r="30" spans="1:16" s="85" customFormat="1" ht="19.5" customHeight="1">
      <c r="A30" s="80"/>
      <c r="B30" s="582"/>
      <c r="C30" s="582"/>
      <c r="D30" s="582"/>
      <c r="E30" s="82"/>
      <c r="F30" s="82"/>
      <c r="G30" s="83"/>
      <c r="H30" s="83"/>
      <c r="I30" s="83"/>
      <c r="J30" s="583"/>
      <c r="K30" s="583"/>
      <c r="L30" s="583"/>
      <c r="M30" s="583"/>
      <c r="N30" s="583"/>
      <c r="O30" s="84"/>
      <c r="P30" s="84"/>
    </row>
    <row r="31" spans="1:16" s="85" customFormat="1" ht="8.25" customHeight="1">
      <c r="A31" s="80"/>
      <c r="B31" s="86"/>
      <c r="C31" s="86" t="s">
        <v>81</v>
      </c>
      <c r="D31" s="86"/>
      <c r="E31" s="87"/>
      <c r="F31" s="87"/>
      <c r="G31" s="88"/>
      <c r="H31" s="88"/>
      <c r="I31" s="88"/>
      <c r="J31" s="86"/>
      <c r="K31" s="86"/>
      <c r="L31" s="86"/>
      <c r="M31" s="86"/>
      <c r="N31" s="86"/>
      <c r="O31" s="84"/>
      <c r="P31" s="84"/>
    </row>
    <row r="32" spans="1:16" s="85" customFormat="1" ht="9" customHeight="1">
      <c r="A32" s="80"/>
      <c r="B32" s="616" t="s">
        <v>275</v>
      </c>
      <c r="C32" s="616"/>
      <c r="D32" s="616"/>
      <c r="E32" s="616"/>
      <c r="F32" s="87"/>
      <c r="G32" s="88"/>
      <c r="H32" s="88"/>
      <c r="I32" s="88"/>
      <c r="J32" s="615" t="s">
        <v>275</v>
      </c>
      <c r="K32" s="615"/>
      <c r="L32" s="615"/>
      <c r="M32" s="615"/>
      <c r="N32" s="615"/>
      <c r="O32" s="84"/>
      <c r="P32" s="84"/>
    </row>
    <row r="33" spans="1:16" s="85" customFormat="1" ht="19.5" customHeight="1">
      <c r="A33" s="80"/>
      <c r="B33" s="578" t="s">
        <v>276</v>
      </c>
      <c r="C33" s="578"/>
      <c r="D33" s="578"/>
      <c r="E33" s="578"/>
      <c r="F33" s="82"/>
      <c r="G33" s="83"/>
      <c r="H33" s="83"/>
      <c r="I33" s="83"/>
      <c r="J33" s="81"/>
      <c r="K33" s="578" t="s">
        <v>276</v>
      </c>
      <c r="L33" s="578"/>
      <c r="M33" s="578"/>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576" t="s">
        <v>229</v>
      </c>
      <c r="C36" s="576"/>
      <c r="D36" s="576"/>
      <c r="E36" s="576"/>
      <c r="F36" s="91"/>
      <c r="G36" s="91"/>
      <c r="H36" s="91"/>
      <c r="I36" s="91"/>
      <c r="J36" s="577" t="s">
        <v>230</v>
      </c>
      <c r="K36" s="577"/>
      <c r="L36" s="577"/>
      <c r="M36" s="577"/>
      <c r="N36" s="577"/>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3:E33"/>
    <mergeCell ref="K33:M33"/>
    <mergeCell ref="J32:N32"/>
    <mergeCell ref="B32:E32"/>
    <mergeCell ref="L2:N2"/>
    <mergeCell ref="L3:N3"/>
    <mergeCell ref="G7:J7"/>
    <mergeCell ref="K8:L8"/>
    <mergeCell ref="J28:N28"/>
    <mergeCell ref="J29:N29"/>
    <mergeCell ref="L4:N4"/>
    <mergeCell ref="O6:R6"/>
    <mergeCell ref="R7:R9"/>
    <mergeCell ref="Q7:Q9"/>
    <mergeCell ref="O8:O9"/>
    <mergeCell ref="P8:P9"/>
    <mergeCell ref="D5:K5"/>
    <mergeCell ref="C6:F7"/>
    <mergeCell ref="A4:D4"/>
    <mergeCell ref="E1:K2"/>
    <mergeCell ref="A1:D1"/>
    <mergeCell ref="E3:J3"/>
    <mergeCell ref="A3:D3"/>
    <mergeCell ref="A2:D2"/>
    <mergeCell ref="A11:B11"/>
    <mergeCell ref="A12:B12"/>
    <mergeCell ref="A10:B10"/>
    <mergeCell ref="A6:B9"/>
    <mergeCell ref="G6:N6"/>
    <mergeCell ref="I8:J8"/>
    <mergeCell ref="M8:N8"/>
    <mergeCell ref="K7:N7"/>
    <mergeCell ref="B36:E36"/>
    <mergeCell ref="J36:N36"/>
    <mergeCell ref="B29:E29"/>
    <mergeCell ref="E8:F8"/>
    <mergeCell ref="G8:H8"/>
    <mergeCell ref="C8:D8"/>
    <mergeCell ref="B30:D30"/>
    <mergeCell ref="J30:N30"/>
    <mergeCell ref="A13:B13"/>
    <mergeCell ref="B28:E2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53" t="s">
        <v>26</v>
      </c>
      <c r="B1" s="653"/>
      <c r="C1" s="98"/>
      <c r="D1" s="656" t="s">
        <v>336</v>
      </c>
      <c r="E1" s="656"/>
      <c r="F1" s="656"/>
      <c r="G1" s="656"/>
      <c r="H1" s="656"/>
      <c r="I1" s="656"/>
      <c r="J1" s="656"/>
      <c r="K1" s="656"/>
      <c r="L1" s="656"/>
      <c r="M1" s="627" t="s">
        <v>277</v>
      </c>
      <c r="N1" s="628"/>
      <c r="O1" s="628"/>
      <c r="P1" s="628"/>
    </row>
    <row r="2" spans="1:16" s="42" customFormat="1" ht="34.5" customHeight="1">
      <c r="A2" s="655" t="s">
        <v>278</v>
      </c>
      <c r="B2" s="655"/>
      <c r="C2" s="655"/>
      <c r="D2" s="656"/>
      <c r="E2" s="656"/>
      <c r="F2" s="656"/>
      <c r="G2" s="656"/>
      <c r="H2" s="656"/>
      <c r="I2" s="656"/>
      <c r="J2" s="656"/>
      <c r="K2" s="656"/>
      <c r="L2" s="656"/>
      <c r="M2" s="629" t="s">
        <v>337</v>
      </c>
      <c r="N2" s="630"/>
      <c r="O2" s="630"/>
      <c r="P2" s="630"/>
    </row>
    <row r="3" spans="1:16" s="42" customFormat="1" ht="19.5" customHeight="1">
      <c r="A3" s="654" t="s">
        <v>279</v>
      </c>
      <c r="B3" s="654"/>
      <c r="C3" s="654"/>
      <c r="D3" s="656"/>
      <c r="E3" s="656"/>
      <c r="F3" s="656"/>
      <c r="G3" s="656"/>
      <c r="H3" s="656"/>
      <c r="I3" s="656"/>
      <c r="J3" s="656"/>
      <c r="K3" s="656"/>
      <c r="L3" s="656"/>
      <c r="M3" s="629" t="s">
        <v>280</v>
      </c>
      <c r="N3" s="630"/>
      <c r="O3" s="630"/>
      <c r="P3" s="630"/>
    </row>
    <row r="4" spans="1:16" s="103" customFormat="1" ht="18.75" customHeight="1">
      <c r="A4" s="99"/>
      <c r="B4" s="99"/>
      <c r="C4" s="100"/>
      <c r="D4" s="599"/>
      <c r="E4" s="599"/>
      <c r="F4" s="599"/>
      <c r="G4" s="599"/>
      <c r="H4" s="599"/>
      <c r="I4" s="599"/>
      <c r="J4" s="599"/>
      <c r="K4" s="599"/>
      <c r="L4" s="599"/>
      <c r="M4" s="101" t="s">
        <v>281</v>
      </c>
      <c r="N4" s="102"/>
      <c r="O4" s="102"/>
      <c r="P4" s="102"/>
    </row>
    <row r="5" spans="1:16" ht="49.5" customHeight="1">
      <c r="A5" s="642" t="s">
        <v>53</v>
      </c>
      <c r="B5" s="643"/>
      <c r="C5" s="648" t="s">
        <v>78</v>
      </c>
      <c r="D5" s="633"/>
      <c r="E5" s="633"/>
      <c r="F5" s="633"/>
      <c r="G5" s="633"/>
      <c r="H5" s="633"/>
      <c r="I5" s="633"/>
      <c r="J5" s="633"/>
      <c r="K5" s="631" t="s">
        <v>77</v>
      </c>
      <c r="L5" s="631"/>
      <c r="M5" s="631"/>
      <c r="N5" s="631"/>
      <c r="O5" s="631"/>
      <c r="P5" s="631"/>
    </row>
    <row r="6" spans="1:16" ht="20.25" customHeight="1">
      <c r="A6" s="644"/>
      <c r="B6" s="645"/>
      <c r="C6" s="648" t="s">
        <v>3</v>
      </c>
      <c r="D6" s="633"/>
      <c r="E6" s="633"/>
      <c r="F6" s="634"/>
      <c r="G6" s="631" t="s">
        <v>9</v>
      </c>
      <c r="H6" s="631"/>
      <c r="I6" s="631"/>
      <c r="J6" s="631"/>
      <c r="K6" s="632" t="s">
        <v>3</v>
      </c>
      <c r="L6" s="632"/>
      <c r="M6" s="632"/>
      <c r="N6" s="637" t="s">
        <v>9</v>
      </c>
      <c r="O6" s="637"/>
      <c r="P6" s="637"/>
    </row>
    <row r="7" spans="1:16" ht="52.5" customHeight="1">
      <c r="A7" s="644"/>
      <c r="B7" s="645"/>
      <c r="C7" s="649" t="s">
        <v>282</v>
      </c>
      <c r="D7" s="633" t="s">
        <v>74</v>
      </c>
      <c r="E7" s="633"/>
      <c r="F7" s="634"/>
      <c r="G7" s="631" t="s">
        <v>283</v>
      </c>
      <c r="H7" s="631" t="s">
        <v>74</v>
      </c>
      <c r="I7" s="631"/>
      <c r="J7" s="631"/>
      <c r="K7" s="631" t="s">
        <v>32</v>
      </c>
      <c r="L7" s="631" t="s">
        <v>75</v>
      </c>
      <c r="M7" s="631"/>
      <c r="N7" s="631" t="s">
        <v>60</v>
      </c>
      <c r="O7" s="631" t="s">
        <v>75</v>
      </c>
      <c r="P7" s="631"/>
    </row>
    <row r="8" spans="1:16" ht="15.75" customHeight="1">
      <c r="A8" s="644"/>
      <c r="B8" s="645"/>
      <c r="C8" s="649"/>
      <c r="D8" s="631" t="s">
        <v>36</v>
      </c>
      <c r="E8" s="631" t="s">
        <v>37</v>
      </c>
      <c r="F8" s="631" t="s">
        <v>40</v>
      </c>
      <c r="G8" s="631"/>
      <c r="H8" s="631" t="s">
        <v>36</v>
      </c>
      <c r="I8" s="631" t="s">
        <v>37</v>
      </c>
      <c r="J8" s="631" t="s">
        <v>40</v>
      </c>
      <c r="K8" s="631"/>
      <c r="L8" s="631" t="s">
        <v>14</v>
      </c>
      <c r="M8" s="631" t="s">
        <v>13</v>
      </c>
      <c r="N8" s="631"/>
      <c r="O8" s="631" t="s">
        <v>14</v>
      </c>
      <c r="P8" s="631" t="s">
        <v>13</v>
      </c>
    </row>
    <row r="9" spans="1:16" ht="44.25" customHeight="1">
      <c r="A9" s="646"/>
      <c r="B9" s="647"/>
      <c r="C9" s="650"/>
      <c r="D9" s="631"/>
      <c r="E9" s="631"/>
      <c r="F9" s="631"/>
      <c r="G9" s="631"/>
      <c r="H9" s="631"/>
      <c r="I9" s="631"/>
      <c r="J9" s="631"/>
      <c r="K9" s="631"/>
      <c r="L9" s="631"/>
      <c r="M9" s="631"/>
      <c r="N9" s="631"/>
      <c r="O9" s="631"/>
      <c r="P9" s="631"/>
    </row>
    <row r="10" spans="1:16" ht="15" customHeight="1">
      <c r="A10" s="640" t="s">
        <v>6</v>
      </c>
      <c r="B10" s="641"/>
      <c r="C10" s="105">
        <v>1</v>
      </c>
      <c r="D10" s="105" t="s">
        <v>44</v>
      </c>
      <c r="E10" s="105" t="s">
        <v>45</v>
      </c>
      <c r="F10" s="105" t="s">
        <v>54</v>
      </c>
      <c r="G10" s="105" t="s">
        <v>55</v>
      </c>
      <c r="H10" s="105" t="s">
        <v>56</v>
      </c>
      <c r="I10" s="105" t="s">
        <v>57</v>
      </c>
      <c r="J10" s="105" t="s">
        <v>58</v>
      </c>
      <c r="K10" s="105" t="s">
        <v>59</v>
      </c>
      <c r="L10" s="105" t="s">
        <v>79</v>
      </c>
      <c r="M10" s="105" t="s">
        <v>80</v>
      </c>
      <c r="N10" s="105" t="s">
        <v>81</v>
      </c>
      <c r="O10" s="105" t="s">
        <v>82</v>
      </c>
      <c r="P10" s="105" t="s">
        <v>83</v>
      </c>
    </row>
    <row r="11" spans="1:16" ht="15" customHeight="1">
      <c r="A11" s="651" t="s">
        <v>284</v>
      </c>
      <c r="B11" s="652"/>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35" t="s">
        <v>285</v>
      </c>
      <c r="B12" s="636"/>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38" t="s">
        <v>33</v>
      </c>
      <c r="B13" s="639"/>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253</v>
      </c>
    </row>
    <row r="14" spans="1:37" ht="15" customHeight="1">
      <c r="A14" s="109" t="s">
        <v>0</v>
      </c>
      <c r="B14" s="110" t="s">
        <v>76</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254</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286</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256</v>
      </c>
    </row>
    <row r="18" spans="1:16" s="42" customFormat="1" ht="15" customHeight="1">
      <c r="A18" s="116" t="s">
        <v>45</v>
      </c>
      <c r="B18" s="117" t="s">
        <v>257</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54</v>
      </c>
      <c r="B19" s="117" t="s">
        <v>258</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55</v>
      </c>
      <c r="B20" s="117" t="s">
        <v>259</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56</v>
      </c>
      <c r="B21" s="117" t="s">
        <v>260</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261</v>
      </c>
      <c r="AK21" s="42" t="s">
        <v>262</v>
      </c>
      <c r="AL21" s="42" t="s">
        <v>263</v>
      </c>
      <c r="AM21" s="113" t="s">
        <v>264</v>
      </c>
    </row>
    <row r="22" spans="1:39" s="42" customFormat="1" ht="15" customHeight="1">
      <c r="A22" s="116" t="s">
        <v>57</v>
      </c>
      <c r="B22" s="117" t="s">
        <v>265</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266</v>
      </c>
    </row>
    <row r="23" spans="1:16" s="42" customFormat="1" ht="15" customHeight="1">
      <c r="A23" s="116" t="s">
        <v>58</v>
      </c>
      <c r="B23" s="117" t="s">
        <v>267</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59</v>
      </c>
      <c r="B24" s="117" t="s">
        <v>268</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261</v>
      </c>
    </row>
    <row r="25" spans="1:36" s="42" customFormat="1" ht="15" customHeight="1">
      <c r="A25" s="116" t="s">
        <v>79</v>
      </c>
      <c r="B25" s="117" t="s">
        <v>269</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270</v>
      </c>
    </row>
    <row r="26" spans="1:44" s="42" customFormat="1" ht="15" customHeight="1">
      <c r="A26" s="116" t="s">
        <v>80</v>
      </c>
      <c r="B26" s="117" t="s">
        <v>271</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23" t="s">
        <v>338</v>
      </c>
      <c r="C28" s="624"/>
      <c r="D28" s="624"/>
      <c r="E28" s="624"/>
      <c r="F28" s="123"/>
      <c r="G28" s="123"/>
      <c r="H28" s="123"/>
      <c r="I28" s="123"/>
      <c r="J28" s="123"/>
      <c r="K28" s="618" t="s">
        <v>339</v>
      </c>
      <c r="L28" s="618"/>
      <c r="M28" s="618"/>
      <c r="N28" s="618"/>
      <c r="O28" s="618"/>
      <c r="P28" s="618"/>
      <c r="AG28" s="73" t="s">
        <v>273</v>
      </c>
      <c r="AI28" s="113">
        <f>82/88</f>
        <v>0.9318181818181818</v>
      </c>
    </row>
    <row r="29" spans="2:16" ht="16.5">
      <c r="B29" s="624"/>
      <c r="C29" s="624"/>
      <c r="D29" s="624"/>
      <c r="E29" s="624"/>
      <c r="F29" s="123"/>
      <c r="G29" s="123"/>
      <c r="H29" s="123"/>
      <c r="I29" s="123"/>
      <c r="J29" s="123"/>
      <c r="K29" s="618"/>
      <c r="L29" s="618"/>
      <c r="M29" s="618"/>
      <c r="N29" s="618"/>
      <c r="O29" s="618"/>
      <c r="P29" s="618"/>
    </row>
    <row r="30" spans="2:16" ht="21" customHeight="1">
      <c r="B30" s="624"/>
      <c r="C30" s="624"/>
      <c r="D30" s="624"/>
      <c r="E30" s="624"/>
      <c r="F30" s="123"/>
      <c r="G30" s="123"/>
      <c r="H30" s="123"/>
      <c r="I30" s="123"/>
      <c r="J30" s="123"/>
      <c r="K30" s="618"/>
      <c r="L30" s="618"/>
      <c r="M30" s="618"/>
      <c r="N30" s="618"/>
      <c r="O30" s="618"/>
      <c r="P30" s="618"/>
    </row>
    <row r="32" spans="2:16" ht="16.5" customHeight="1">
      <c r="B32" s="626" t="s">
        <v>276</v>
      </c>
      <c r="C32" s="626"/>
      <c r="D32" s="626"/>
      <c r="E32" s="124"/>
      <c r="F32" s="124"/>
      <c r="G32" s="124"/>
      <c r="H32" s="124"/>
      <c r="I32" s="124"/>
      <c r="J32" s="124"/>
      <c r="K32" s="625" t="s">
        <v>340</v>
      </c>
      <c r="L32" s="625"/>
      <c r="M32" s="625"/>
      <c r="N32" s="625"/>
      <c r="O32" s="625"/>
      <c r="P32" s="625"/>
    </row>
    <row r="33" ht="12.75" customHeight="1"/>
    <row r="34" spans="2:5" ht="15.75">
      <c r="B34" s="125"/>
      <c r="C34" s="125"/>
      <c r="D34" s="125"/>
      <c r="E34" s="125"/>
    </row>
    <row r="35" ht="15.75" hidden="1"/>
    <row r="36" spans="2:16" ht="15.75">
      <c r="B36" s="621" t="s">
        <v>229</v>
      </c>
      <c r="C36" s="621"/>
      <c r="D36" s="621"/>
      <c r="E36" s="621"/>
      <c r="F36" s="126"/>
      <c r="G36" s="126"/>
      <c r="H36" s="126"/>
      <c r="I36" s="126"/>
      <c r="K36" s="622" t="s">
        <v>230</v>
      </c>
      <c r="L36" s="622"/>
      <c r="M36" s="622"/>
      <c r="N36" s="622"/>
      <c r="O36" s="622"/>
      <c r="P36" s="622"/>
    </row>
    <row r="39" ht="15.75">
      <c r="A39" s="128" t="s">
        <v>41</v>
      </c>
    </row>
    <row r="40" spans="1:6" ht="15.75">
      <c r="A40" s="129"/>
      <c r="B40" s="130" t="s">
        <v>46</v>
      </c>
      <c r="C40" s="130"/>
      <c r="D40" s="130"/>
      <c r="E40" s="130"/>
      <c r="F40" s="130"/>
    </row>
    <row r="41" spans="1:14" ht="15.75" customHeight="1">
      <c r="A41" s="131" t="s">
        <v>25</v>
      </c>
      <c r="B41" s="620" t="s">
        <v>49</v>
      </c>
      <c r="C41" s="620"/>
      <c r="D41" s="620"/>
      <c r="E41" s="620"/>
      <c r="F41" s="620"/>
      <c r="G41" s="131"/>
      <c r="H41" s="131"/>
      <c r="I41" s="131"/>
      <c r="J41" s="131"/>
      <c r="K41" s="131"/>
      <c r="L41" s="131"/>
      <c r="M41" s="131"/>
      <c r="N41" s="131"/>
    </row>
    <row r="42" spans="1:14" ht="15" customHeight="1">
      <c r="A42" s="131"/>
      <c r="B42" s="619" t="s">
        <v>50</v>
      </c>
      <c r="C42" s="619"/>
      <c r="D42" s="619"/>
      <c r="E42" s="619"/>
      <c r="F42" s="619"/>
      <c r="G42" s="619"/>
      <c r="H42" s="132"/>
      <c r="I42" s="132"/>
      <c r="J42" s="132"/>
      <c r="K42" s="131"/>
      <c r="L42" s="131"/>
      <c r="M42" s="131"/>
      <c r="N42" s="131"/>
    </row>
  </sheetData>
  <sheetProtection/>
  <mergeCells count="45">
    <mergeCell ref="A1:B1"/>
    <mergeCell ref="E8:E9"/>
    <mergeCell ref="C6:F6"/>
    <mergeCell ref="F8:F9"/>
    <mergeCell ref="A3:C3"/>
    <mergeCell ref="A2:C2"/>
    <mergeCell ref="D1:L3"/>
    <mergeCell ref="I8:I9"/>
    <mergeCell ref="K7:K9"/>
    <mergeCell ref="J8:J9"/>
    <mergeCell ref="A13:B13"/>
    <mergeCell ref="G7:G9"/>
    <mergeCell ref="A10:B10"/>
    <mergeCell ref="A5:B9"/>
    <mergeCell ref="C5:J5"/>
    <mergeCell ref="G6:J6"/>
    <mergeCell ref="C7:C9"/>
    <mergeCell ref="H7:J7"/>
    <mergeCell ref="D8:D9"/>
    <mergeCell ref="A11:B11"/>
    <mergeCell ref="P8:P9"/>
    <mergeCell ref="O8:O9"/>
    <mergeCell ref="A12:B12"/>
    <mergeCell ref="K5:P5"/>
    <mergeCell ref="N7:N9"/>
    <mergeCell ref="N6:P6"/>
    <mergeCell ref="O7:P7"/>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03" t="s">
        <v>95</v>
      </c>
      <c r="B1" s="603"/>
      <c r="C1" s="603"/>
      <c r="D1" s="682" t="s">
        <v>341</v>
      </c>
      <c r="E1" s="682"/>
      <c r="F1" s="682"/>
      <c r="G1" s="682"/>
      <c r="H1" s="682"/>
      <c r="I1" s="682"/>
      <c r="J1" s="683" t="s">
        <v>342</v>
      </c>
      <c r="K1" s="657"/>
      <c r="L1" s="657"/>
    </row>
    <row r="2" spans="1:13" ht="15.75" customHeight="1">
      <c r="A2" s="681" t="s">
        <v>287</v>
      </c>
      <c r="B2" s="681"/>
      <c r="C2" s="681"/>
      <c r="D2" s="682"/>
      <c r="E2" s="682"/>
      <c r="F2" s="682"/>
      <c r="G2" s="682"/>
      <c r="H2" s="682"/>
      <c r="I2" s="682"/>
      <c r="J2" s="657" t="s">
        <v>288</v>
      </c>
      <c r="K2" s="657"/>
      <c r="L2" s="657"/>
      <c r="M2" s="133"/>
    </row>
    <row r="3" spans="1:13" ht="15.75" customHeight="1">
      <c r="A3" s="605" t="s">
        <v>239</v>
      </c>
      <c r="B3" s="605"/>
      <c r="C3" s="605"/>
      <c r="D3" s="682"/>
      <c r="E3" s="682"/>
      <c r="F3" s="682"/>
      <c r="G3" s="682"/>
      <c r="H3" s="682"/>
      <c r="I3" s="682"/>
      <c r="J3" s="683" t="s">
        <v>343</v>
      </c>
      <c r="K3" s="683"/>
      <c r="L3" s="683"/>
      <c r="M3" s="37"/>
    </row>
    <row r="4" spans="1:13" ht="15.75" customHeight="1">
      <c r="A4" s="670" t="s">
        <v>241</v>
      </c>
      <c r="B4" s="670"/>
      <c r="C4" s="670"/>
      <c r="D4" s="669"/>
      <c r="E4" s="669"/>
      <c r="F4" s="669"/>
      <c r="G4" s="669"/>
      <c r="H4" s="669"/>
      <c r="I4" s="669"/>
      <c r="J4" s="657" t="s">
        <v>289</v>
      </c>
      <c r="K4" s="657"/>
      <c r="L4" s="657"/>
      <c r="M4" s="133"/>
    </row>
    <row r="5" spans="1:13" ht="15.75">
      <c r="A5" s="134"/>
      <c r="B5" s="134"/>
      <c r="C5" s="34"/>
      <c r="D5" s="34"/>
      <c r="E5" s="34"/>
      <c r="F5" s="34"/>
      <c r="G5" s="34"/>
      <c r="H5" s="34"/>
      <c r="I5" s="34"/>
      <c r="J5" s="668" t="s">
        <v>8</v>
      </c>
      <c r="K5" s="668"/>
      <c r="L5" s="668"/>
      <c r="M5" s="133"/>
    </row>
    <row r="6" spans="1:14" ht="15.75">
      <c r="A6" s="658" t="s">
        <v>53</v>
      </c>
      <c r="B6" s="659"/>
      <c r="C6" s="631" t="s">
        <v>290</v>
      </c>
      <c r="D6" s="685" t="s">
        <v>291</v>
      </c>
      <c r="E6" s="685"/>
      <c r="F6" s="685"/>
      <c r="G6" s="685"/>
      <c r="H6" s="685"/>
      <c r="I6" s="685"/>
      <c r="J6" s="600" t="s">
        <v>93</v>
      </c>
      <c r="K6" s="600"/>
      <c r="L6" s="600"/>
      <c r="M6" s="686" t="s">
        <v>292</v>
      </c>
      <c r="N6" s="684" t="s">
        <v>293</v>
      </c>
    </row>
    <row r="7" spans="1:14" ht="15.75" customHeight="1">
      <c r="A7" s="660"/>
      <c r="B7" s="661"/>
      <c r="C7" s="631"/>
      <c r="D7" s="685" t="s">
        <v>7</v>
      </c>
      <c r="E7" s="685"/>
      <c r="F7" s="685"/>
      <c r="G7" s="685"/>
      <c r="H7" s="685"/>
      <c r="I7" s="685"/>
      <c r="J7" s="600"/>
      <c r="K7" s="600"/>
      <c r="L7" s="600"/>
      <c r="M7" s="686"/>
      <c r="N7" s="684"/>
    </row>
    <row r="8" spans="1:14" s="73" customFormat="1" ht="31.5" customHeight="1">
      <c r="A8" s="660"/>
      <c r="B8" s="661"/>
      <c r="C8" s="631"/>
      <c r="D8" s="600" t="s">
        <v>91</v>
      </c>
      <c r="E8" s="600" t="s">
        <v>92</v>
      </c>
      <c r="F8" s="600"/>
      <c r="G8" s="600"/>
      <c r="H8" s="600"/>
      <c r="I8" s="600"/>
      <c r="J8" s="600"/>
      <c r="K8" s="600"/>
      <c r="L8" s="600"/>
      <c r="M8" s="686"/>
      <c r="N8" s="684"/>
    </row>
    <row r="9" spans="1:14" s="73" customFormat="1" ht="15.75" customHeight="1">
      <c r="A9" s="660"/>
      <c r="B9" s="661"/>
      <c r="C9" s="631"/>
      <c r="D9" s="600"/>
      <c r="E9" s="600" t="s">
        <v>94</v>
      </c>
      <c r="F9" s="600" t="s">
        <v>7</v>
      </c>
      <c r="G9" s="600"/>
      <c r="H9" s="600"/>
      <c r="I9" s="600"/>
      <c r="J9" s="600" t="s">
        <v>7</v>
      </c>
      <c r="K9" s="600"/>
      <c r="L9" s="600"/>
      <c r="M9" s="686"/>
      <c r="N9" s="684"/>
    </row>
    <row r="10" spans="1:14" s="73" customFormat="1" ht="86.25" customHeight="1">
      <c r="A10" s="662"/>
      <c r="B10" s="663"/>
      <c r="C10" s="631"/>
      <c r="D10" s="600"/>
      <c r="E10" s="600"/>
      <c r="F10" s="104" t="s">
        <v>22</v>
      </c>
      <c r="G10" s="104" t="s">
        <v>24</v>
      </c>
      <c r="H10" s="104" t="s">
        <v>16</v>
      </c>
      <c r="I10" s="104" t="s">
        <v>23</v>
      </c>
      <c r="J10" s="104" t="s">
        <v>15</v>
      </c>
      <c r="K10" s="104" t="s">
        <v>20</v>
      </c>
      <c r="L10" s="104" t="s">
        <v>21</v>
      </c>
      <c r="M10" s="686"/>
      <c r="N10" s="684"/>
    </row>
    <row r="11" spans="1:32" ht="13.5" customHeight="1">
      <c r="A11" s="675" t="s">
        <v>5</v>
      </c>
      <c r="B11" s="676"/>
      <c r="C11" s="135">
        <v>1</v>
      </c>
      <c r="D11" s="135" t="s">
        <v>44</v>
      </c>
      <c r="E11" s="135" t="s">
        <v>45</v>
      </c>
      <c r="F11" s="135" t="s">
        <v>54</v>
      </c>
      <c r="G11" s="135" t="s">
        <v>55</v>
      </c>
      <c r="H11" s="135" t="s">
        <v>56</v>
      </c>
      <c r="I11" s="135" t="s">
        <v>57</v>
      </c>
      <c r="J11" s="135" t="s">
        <v>58</v>
      </c>
      <c r="K11" s="135" t="s">
        <v>59</v>
      </c>
      <c r="L11" s="135" t="s">
        <v>79</v>
      </c>
      <c r="M11" s="136"/>
      <c r="N11" s="137"/>
      <c r="AF11" s="33" t="s">
        <v>253</v>
      </c>
    </row>
    <row r="12" spans="1:14" ht="24" customHeight="1">
      <c r="A12" s="664" t="s">
        <v>284</v>
      </c>
      <c r="B12" s="665"/>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78" t="s">
        <v>240</v>
      </c>
      <c r="B13" s="679"/>
      <c r="C13" s="139">
        <v>59</v>
      </c>
      <c r="D13" s="139">
        <v>43</v>
      </c>
      <c r="E13" s="139">
        <v>0</v>
      </c>
      <c r="F13" s="139">
        <v>5</v>
      </c>
      <c r="G13" s="139">
        <v>2</v>
      </c>
      <c r="H13" s="139">
        <v>7</v>
      </c>
      <c r="I13" s="139">
        <v>2</v>
      </c>
      <c r="J13" s="139">
        <v>10</v>
      </c>
      <c r="K13" s="139">
        <v>44</v>
      </c>
      <c r="L13" s="139">
        <v>5</v>
      </c>
      <c r="M13" s="136"/>
      <c r="N13" s="137"/>
    </row>
    <row r="14" spans="1:37" s="52" customFormat="1" ht="16.5" customHeight="1">
      <c r="A14" s="673" t="s">
        <v>30</v>
      </c>
      <c r="B14" s="674"/>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76</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254</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256</v>
      </c>
    </row>
    <row r="18" spans="1:14" s="148" customFormat="1" ht="16.5" customHeight="1">
      <c r="A18" s="147" t="s">
        <v>44</v>
      </c>
      <c r="B18" s="68" t="s">
        <v>286</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45</v>
      </c>
      <c r="B19" s="68" t="s">
        <v>257</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54</v>
      </c>
      <c r="B20" s="68" t="s">
        <v>258</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55</v>
      </c>
      <c r="B21" s="68" t="s">
        <v>259</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261</v>
      </c>
      <c r="AK21" s="148" t="s">
        <v>262</v>
      </c>
      <c r="AL21" s="148" t="s">
        <v>263</v>
      </c>
      <c r="AM21" s="63" t="s">
        <v>264</v>
      </c>
    </row>
    <row r="22" spans="1:39" s="148" customFormat="1" ht="16.5" customHeight="1">
      <c r="A22" s="147" t="s">
        <v>56</v>
      </c>
      <c r="B22" s="68" t="s">
        <v>260</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266</v>
      </c>
    </row>
    <row r="23" spans="1:14" s="148" customFormat="1" ht="16.5" customHeight="1">
      <c r="A23" s="147" t="s">
        <v>57</v>
      </c>
      <c r="B23" s="68" t="s">
        <v>265</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58</v>
      </c>
      <c r="B24" s="68" t="s">
        <v>267</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261</v>
      </c>
    </row>
    <row r="25" spans="1:36" s="148" customFormat="1" ht="16.5" customHeight="1">
      <c r="A25" s="147" t="s">
        <v>59</v>
      </c>
      <c r="B25" s="68" t="s">
        <v>268</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270</v>
      </c>
    </row>
    <row r="26" spans="1:44" s="70" customFormat="1" ht="16.5" customHeight="1">
      <c r="A26" s="151" t="s">
        <v>79</v>
      </c>
      <c r="B26" s="68" t="s">
        <v>269</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80</v>
      </c>
      <c r="B27" s="68" t="s">
        <v>271</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273</v>
      </c>
      <c r="AI28" s="157">
        <f>82/88</f>
        <v>0.9318181818181818</v>
      </c>
    </row>
    <row r="29" spans="1:13" ht="16.5" customHeight="1">
      <c r="A29" s="586" t="s">
        <v>344</v>
      </c>
      <c r="B29" s="677"/>
      <c r="C29" s="677"/>
      <c r="D29" s="677"/>
      <c r="E29" s="158"/>
      <c r="F29" s="158"/>
      <c r="G29" s="158"/>
      <c r="H29" s="666" t="s">
        <v>294</v>
      </c>
      <c r="I29" s="666"/>
      <c r="J29" s="666"/>
      <c r="K29" s="666"/>
      <c r="L29" s="666"/>
      <c r="M29" s="159"/>
    </row>
    <row r="30" spans="1:12" ht="18.75">
      <c r="A30" s="677"/>
      <c r="B30" s="677"/>
      <c r="C30" s="677"/>
      <c r="D30" s="677"/>
      <c r="E30" s="158"/>
      <c r="F30" s="158"/>
      <c r="G30" s="158"/>
      <c r="H30" s="667" t="s">
        <v>295</v>
      </c>
      <c r="I30" s="667"/>
      <c r="J30" s="667"/>
      <c r="K30" s="667"/>
      <c r="L30" s="667"/>
    </row>
    <row r="31" spans="1:12" s="32" customFormat="1" ht="16.5" customHeight="1">
      <c r="A31" s="582"/>
      <c r="B31" s="582"/>
      <c r="C31" s="582"/>
      <c r="D31" s="582"/>
      <c r="E31" s="160"/>
      <c r="F31" s="160"/>
      <c r="G31" s="160"/>
      <c r="H31" s="583"/>
      <c r="I31" s="583"/>
      <c r="J31" s="583"/>
      <c r="K31" s="583"/>
      <c r="L31" s="583"/>
    </row>
    <row r="32" spans="1:12" ht="18.75">
      <c r="A32" s="89"/>
      <c r="B32" s="582" t="s">
        <v>276</v>
      </c>
      <c r="C32" s="582"/>
      <c r="D32" s="582"/>
      <c r="E32" s="160"/>
      <c r="F32" s="160"/>
      <c r="G32" s="160"/>
      <c r="H32" s="160"/>
      <c r="I32" s="680" t="s">
        <v>276</v>
      </c>
      <c r="J32" s="680"/>
      <c r="K32" s="680"/>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576" t="s">
        <v>229</v>
      </c>
      <c r="B37" s="576"/>
      <c r="C37" s="576"/>
      <c r="D37" s="576"/>
      <c r="E37" s="91"/>
      <c r="F37" s="91"/>
      <c r="G37" s="91"/>
      <c r="H37" s="577" t="s">
        <v>229</v>
      </c>
      <c r="I37" s="577"/>
      <c r="J37" s="577"/>
      <c r="K37" s="577"/>
      <c r="L37" s="577"/>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72" t="s">
        <v>46</v>
      </c>
      <c r="C40" s="672"/>
      <c r="D40" s="672"/>
      <c r="E40" s="672"/>
      <c r="F40" s="672"/>
      <c r="G40" s="672"/>
      <c r="H40" s="672"/>
      <c r="I40" s="672"/>
      <c r="J40" s="672"/>
      <c r="K40" s="672"/>
      <c r="L40" s="672"/>
    </row>
    <row r="41" spans="1:12" ht="16.5" customHeight="1">
      <c r="A41" s="165"/>
      <c r="B41" s="671" t="s">
        <v>48</v>
      </c>
      <c r="C41" s="671"/>
      <c r="D41" s="671"/>
      <c r="E41" s="671"/>
      <c r="F41" s="671"/>
      <c r="G41" s="671"/>
      <c r="H41" s="671"/>
      <c r="I41" s="671"/>
      <c r="J41" s="671"/>
      <c r="K41" s="671"/>
      <c r="L41" s="671"/>
    </row>
    <row r="42" ht="15.75">
      <c r="B42" s="38" t="s">
        <v>47</v>
      </c>
    </row>
  </sheetData>
  <sheetProtection/>
  <mergeCells count="38">
    <mergeCell ref="N6:N10"/>
    <mergeCell ref="C6:C10"/>
    <mergeCell ref="E9:E10"/>
    <mergeCell ref="D6:I6"/>
    <mergeCell ref="E8:I8"/>
    <mergeCell ref="J6:L8"/>
    <mergeCell ref="D7:I7"/>
    <mergeCell ref="M6:M10"/>
    <mergeCell ref="B32:D32"/>
    <mergeCell ref="A13:B13"/>
    <mergeCell ref="I32:K32"/>
    <mergeCell ref="A1:C1"/>
    <mergeCell ref="A2:C2"/>
    <mergeCell ref="A3:C3"/>
    <mergeCell ref="D1:I3"/>
    <mergeCell ref="J1:L1"/>
    <mergeCell ref="J2:L2"/>
    <mergeCell ref="J3:L3"/>
    <mergeCell ref="A4:C4"/>
    <mergeCell ref="D8:D10"/>
    <mergeCell ref="F9:I9"/>
    <mergeCell ref="B41:L41"/>
    <mergeCell ref="B40:L40"/>
    <mergeCell ref="A14:B14"/>
    <mergeCell ref="A11:B11"/>
    <mergeCell ref="A29:D30"/>
    <mergeCell ref="H37:L37"/>
    <mergeCell ref="A37:D37"/>
    <mergeCell ref="J4:L4"/>
    <mergeCell ref="A6:B10"/>
    <mergeCell ref="A12:B12"/>
    <mergeCell ref="A31:D31"/>
    <mergeCell ref="H29:L29"/>
    <mergeCell ref="H30:L30"/>
    <mergeCell ref="H31:L31"/>
    <mergeCell ref="J5:L5"/>
    <mergeCell ref="D4:I4"/>
    <mergeCell ref="J9:L9"/>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21" t="s">
        <v>117</v>
      </c>
      <c r="B1" s="721"/>
      <c r="C1" s="721"/>
      <c r="D1" s="717" t="s">
        <v>298</v>
      </c>
      <c r="E1" s="718"/>
      <c r="F1" s="718"/>
      <c r="G1" s="718"/>
      <c r="H1" s="718"/>
      <c r="I1" s="718"/>
      <c r="J1" s="718"/>
      <c r="K1" s="718"/>
      <c r="L1" s="718"/>
      <c r="M1" s="718"/>
      <c r="N1" s="718"/>
      <c r="O1" s="212"/>
      <c r="P1" s="169" t="s">
        <v>348</v>
      </c>
      <c r="Q1" s="168"/>
      <c r="R1" s="168"/>
      <c r="S1" s="168"/>
      <c r="T1" s="168"/>
      <c r="U1" s="212"/>
    </row>
    <row r="2" spans="1:21" ht="16.5" customHeight="1">
      <c r="A2" s="719" t="s">
        <v>299</v>
      </c>
      <c r="B2" s="719"/>
      <c r="C2" s="719"/>
      <c r="D2" s="718"/>
      <c r="E2" s="718"/>
      <c r="F2" s="718"/>
      <c r="G2" s="718"/>
      <c r="H2" s="718"/>
      <c r="I2" s="718"/>
      <c r="J2" s="718"/>
      <c r="K2" s="718"/>
      <c r="L2" s="718"/>
      <c r="M2" s="718"/>
      <c r="N2" s="718"/>
      <c r="O2" s="213"/>
      <c r="P2" s="710" t="s">
        <v>300</v>
      </c>
      <c r="Q2" s="710"/>
      <c r="R2" s="710"/>
      <c r="S2" s="710"/>
      <c r="T2" s="710"/>
      <c r="U2" s="213"/>
    </row>
    <row r="3" spans="1:21" ht="16.5" customHeight="1">
      <c r="A3" s="690" t="s">
        <v>301</v>
      </c>
      <c r="B3" s="690"/>
      <c r="C3" s="690"/>
      <c r="D3" s="722" t="s">
        <v>302</v>
      </c>
      <c r="E3" s="722"/>
      <c r="F3" s="722"/>
      <c r="G3" s="722"/>
      <c r="H3" s="722"/>
      <c r="I3" s="722"/>
      <c r="J3" s="722"/>
      <c r="K3" s="722"/>
      <c r="L3" s="722"/>
      <c r="M3" s="722"/>
      <c r="N3" s="722"/>
      <c r="O3" s="213"/>
      <c r="P3" s="173" t="s">
        <v>347</v>
      </c>
      <c r="Q3" s="213"/>
      <c r="R3" s="213"/>
      <c r="S3" s="213"/>
      <c r="T3" s="213"/>
      <c r="U3" s="213"/>
    </row>
    <row r="4" spans="1:21" ht="16.5" customHeight="1">
      <c r="A4" s="723" t="s">
        <v>241</v>
      </c>
      <c r="B4" s="723"/>
      <c r="C4" s="723"/>
      <c r="D4" s="699"/>
      <c r="E4" s="699"/>
      <c r="F4" s="699"/>
      <c r="G4" s="699"/>
      <c r="H4" s="699"/>
      <c r="I4" s="699"/>
      <c r="J4" s="699"/>
      <c r="K4" s="699"/>
      <c r="L4" s="699"/>
      <c r="M4" s="699"/>
      <c r="N4" s="699"/>
      <c r="O4" s="213"/>
      <c r="P4" s="172" t="s">
        <v>280</v>
      </c>
      <c r="Q4" s="213"/>
      <c r="R4" s="213"/>
      <c r="S4" s="213"/>
      <c r="T4" s="213"/>
      <c r="U4" s="213"/>
    </row>
    <row r="5" spans="12:21" ht="16.5" customHeight="1">
      <c r="L5" s="214"/>
      <c r="M5" s="214"/>
      <c r="N5" s="214"/>
      <c r="O5" s="176"/>
      <c r="P5" s="175" t="s">
        <v>303</v>
      </c>
      <c r="Q5" s="176"/>
      <c r="R5" s="176"/>
      <c r="S5" s="176"/>
      <c r="T5" s="176"/>
      <c r="U5" s="172"/>
    </row>
    <row r="6" spans="1:21" s="217" customFormat="1" ht="15.75" customHeight="1">
      <c r="A6" s="711" t="s">
        <v>53</v>
      </c>
      <c r="B6" s="712"/>
      <c r="C6" s="695" t="s">
        <v>118</v>
      </c>
      <c r="D6" s="720" t="s">
        <v>119</v>
      </c>
      <c r="E6" s="694"/>
      <c r="F6" s="694"/>
      <c r="G6" s="694"/>
      <c r="H6" s="694"/>
      <c r="I6" s="694"/>
      <c r="J6" s="694"/>
      <c r="K6" s="694"/>
      <c r="L6" s="694"/>
      <c r="M6" s="694"/>
      <c r="N6" s="694"/>
      <c r="O6" s="694"/>
      <c r="P6" s="694"/>
      <c r="Q6" s="694"/>
      <c r="R6" s="694"/>
      <c r="S6" s="694"/>
      <c r="T6" s="695" t="s">
        <v>120</v>
      </c>
      <c r="U6" s="216"/>
    </row>
    <row r="7" spans="1:20" s="218" customFormat="1" ht="12.75" customHeight="1">
      <c r="A7" s="713"/>
      <c r="B7" s="714"/>
      <c r="C7" s="695"/>
      <c r="D7" s="696" t="s">
        <v>115</v>
      </c>
      <c r="E7" s="694" t="s">
        <v>7</v>
      </c>
      <c r="F7" s="694"/>
      <c r="G7" s="694"/>
      <c r="H7" s="694"/>
      <c r="I7" s="694"/>
      <c r="J7" s="694"/>
      <c r="K7" s="694"/>
      <c r="L7" s="694"/>
      <c r="M7" s="694"/>
      <c r="N7" s="694"/>
      <c r="O7" s="694"/>
      <c r="P7" s="694"/>
      <c r="Q7" s="694"/>
      <c r="R7" s="694"/>
      <c r="S7" s="694"/>
      <c r="T7" s="695"/>
    </row>
    <row r="8" spans="1:21" s="218" customFormat="1" ht="43.5" customHeight="1">
      <c r="A8" s="713"/>
      <c r="B8" s="714"/>
      <c r="C8" s="695"/>
      <c r="D8" s="697"/>
      <c r="E8" s="727" t="s">
        <v>121</v>
      </c>
      <c r="F8" s="695"/>
      <c r="G8" s="695"/>
      <c r="H8" s="695" t="s">
        <v>122</v>
      </c>
      <c r="I8" s="695"/>
      <c r="J8" s="695"/>
      <c r="K8" s="695" t="s">
        <v>123</v>
      </c>
      <c r="L8" s="695"/>
      <c r="M8" s="695" t="s">
        <v>124</v>
      </c>
      <c r="N8" s="695"/>
      <c r="O8" s="695"/>
      <c r="P8" s="695" t="s">
        <v>125</v>
      </c>
      <c r="Q8" s="695" t="s">
        <v>126</v>
      </c>
      <c r="R8" s="695" t="s">
        <v>127</v>
      </c>
      <c r="S8" s="724" t="s">
        <v>128</v>
      </c>
      <c r="T8" s="695"/>
      <c r="U8" s="687" t="s">
        <v>304</v>
      </c>
    </row>
    <row r="9" spans="1:21" s="218" customFormat="1" ht="44.25" customHeight="1">
      <c r="A9" s="715"/>
      <c r="B9" s="716"/>
      <c r="C9" s="695"/>
      <c r="D9" s="698"/>
      <c r="E9" s="219" t="s">
        <v>129</v>
      </c>
      <c r="F9" s="215" t="s">
        <v>130</v>
      </c>
      <c r="G9" s="215" t="s">
        <v>305</v>
      </c>
      <c r="H9" s="215" t="s">
        <v>131</v>
      </c>
      <c r="I9" s="215" t="s">
        <v>132</v>
      </c>
      <c r="J9" s="215" t="s">
        <v>133</v>
      </c>
      <c r="K9" s="215" t="s">
        <v>130</v>
      </c>
      <c r="L9" s="215" t="s">
        <v>134</v>
      </c>
      <c r="M9" s="215" t="s">
        <v>135</v>
      </c>
      <c r="N9" s="215" t="s">
        <v>136</v>
      </c>
      <c r="O9" s="215" t="s">
        <v>306</v>
      </c>
      <c r="P9" s="695"/>
      <c r="Q9" s="695"/>
      <c r="R9" s="695"/>
      <c r="S9" s="724"/>
      <c r="T9" s="695"/>
      <c r="U9" s="688"/>
    </row>
    <row r="10" spans="1:21" s="222" customFormat="1" ht="15.75" customHeight="1">
      <c r="A10" s="691" t="s">
        <v>6</v>
      </c>
      <c r="B10" s="692"/>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688"/>
    </row>
    <row r="11" spans="1:21" s="222" customFormat="1" ht="15.75" customHeight="1">
      <c r="A11" s="725" t="s">
        <v>284</v>
      </c>
      <c r="B11" s="726"/>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689"/>
    </row>
    <row r="12" spans="1:21" s="222" customFormat="1" ht="15.75" customHeight="1">
      <c r="A12" s="701" t="s">
        <v>285</v>
      </c>
      <c r="B12" s="702"/>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07" t="s">
        <v>30</v>
      </c>
      <c r="B13" s="708"/>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76</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254</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286</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45</v>
      </c>
      <c r="B18" s="68" t="s">
        <v>257</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54</v>
      </c>
      <c r="B19" s="68" t="s">
        <v>258</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55</v>
      </c>
      <c r="B20" s="68" t="s">
        <v>259</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56</v>
      </c>
      <c r="B21" s="68" t="s">
        <v>260</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57</v>
      </c>
      <c r="B22" s="68" t="s">
        <v>265</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58</v>
      </c>
      <c r="B23" s="68" t="s">
        <v>267</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59</v>
      </c>
      <c r="B24" s="68" t="s">
        <v>268</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79</v>
      </c>
      <c r="B25" s="68" t="s">
        <v>269</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80</v>
      </c>
      <c r="B26" s="68" t="s">
        <v>271</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693" t="s">
        <v>272</v>
      </c>
      <c r="C28" s="693"/>
      <c r="D28" s="693"/>
      <c r="E28" s="693"/>
      <c r="F28" s="181"/>
      <c r="G28" s="181"/>
      <c r="H28" s="181"/>
      <c r="I28" s="181"/>
      <c r="J28" s="181"/>
      <c r="K28" s="181" t="s">
        <v>137</v>
      </c>
      <c r="L28" s="182"/>
      <c r="M28" s="700" t="s">
        <v>307</v>
      </c>
      <c r="N28" s="700"/>
      <c r="O28" s="700"/>
      <c r="P28" s="700"/>
      <c r="Q28" s="700"/>
      <c r="R28" s="700"/>
      <c r="S28" s="700"/>
      <c r="T28" s="700"/>
    </row>
    <row r="29" spans="1:20" s="233" customFormat="1" ht="18.75" customHeight="1">
      <c r="A29" s="232"/>
      <c r="B29" s="706" t="s">
        <v>138</v>
      </c>
      <c r="C29" s="706"/>
      <c r="D29" s="706"/>
      <c r="E29" s="234"/>
      <c r="F29" s="183"/>
      <c r="G29" s="183"/>
      <c r="H29" s="183"/>
      <c r="I29" s="183"/>
      <c r="J29" s="183"/>
      <c r="K29" s="183"/>
      <c r="L29" s="182"/>
      <c r="M29" s="709" t="s">
        <v>296</v>
      </c>
      <c r="N29" s="709"/>
      <c r="O29" s="709"/>
      <c r="P29" s="709"/>
      <c r="Q29" s="709"/>
      <c r="R29" s="709"/>
      <c r="S29" s="709"/>
      <c r="T29" s="709"/>
    </row>
    <row r="30" spans="1:20" s="233" customFormat="1" ht="18.75">
      <c r="A30" s="184"/>
      <c r="B30" s="703"/>
      <c r="C30" s="703"/>
      <c r="D30" s="703"/>
      <c r="E30" s="186"/>
      <c r="F30" s="186"/>
      <c r="G30" s="186"/>
      <c r="H30" s="186"/>
      <c r="I30" s="186"/>
      <c r="J30" s="186"/>
      <c r="K30" s="186"/>
      <c r="L30" s="186"/>
      <c r="M30" s="704"/>
      <c r="N30" s="704"/>
      <c r="O30" s="704"/>
      <c r="P30" s="704"/>
      <c r="Q30" s="704"/>
      <c r="R30" s="704"/>
      <c r="S30" s="704"/>
      <c r="T30" s="704"/>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140</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141</v>
      </c>
      <c r="C34" s="186"/>
      <c r="D34" s="186"/>
      <c r="E34" s="186"/>
      <c r="F34" s="186"/>
      <c r="G34" s="186"/>
      <c r="H34" s="186"/>
      <c r="I34" s="186"/>
      <c r="J34" s="186"/>
      <c r="K34" s="186"/>
      <c r="L34" s="186"/>
      <c r="M34" s="186"/>
      <c r="N34" s="186"/>
      <c r="O34" s="186"/>
      <c r="P34" s="186"/>
      <c r="Q34" s="186"/>
      <c r="R34" s="186"/>
      <c r="S34" s="186"/>
      <c r="T34" s="186"/>
    </row>
    <row r="35" spans="2:20" ht="18.75" hidden="1">
      <c r="B35" s="236" t="s">
        <v>142</v>
      </c>
      <c r="C35" s="186"/>
      <c r="D35" s="186"/>
      <c r="E35" s="186"/>
      <c r="F35" s="186"/>
      <c r="G35" s="186"/>
      <c r="H35" s="186"/>
      <c r="I35" s="186"/>
      <c r="J35" s="186"/>
      <c r="K35" s="186"/>
      <c r="L35" s="186"/>
      <c r="M35" s="186"/>
      <c r="N35" s="186"/>
      <c r="O35" s="186"/>
      <c r="P35" s="186"/>
      <c r="Q35" s="186"/>
      <c r="R35" s="186"/>
      <c r="S35" s="186"/>
      <c r="T35" s="186"/>
    </row>
    <row r="36" spans="2:20" s="211" customFormat="1" ht="18.75">
      <c r="B36" s="705" t="s">
        <v>276</v>
      </c>
      <c r="C36" s="705"/>
      <c r="D36" s="705"/>
      <c r="E36" s="236"/>
      <c r="F36" s="236"/>
      <c r="G36" s="236"/>
      <c r="H36" s="236"/>
      <c r="I36" s="236"/>
      <c r="J36" s="236"/>
      <c r="K36" s="236"/>
      <c r="L36" s="236"/>
      <c r="M36" s="236"/>
      <c r="N36" s="705" t="s">
        <v>276</v>
      </c>
      <c r="O36" s="705"/>
      <c r="P36" s="705"/>
      <c r="Q36" s="705"/>
      <c r="R36" s="705"/>
      <c r="S36" s="705"/>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576" t="s">
        <v>229</v>
      </c>
      <c r="C38" s="576"/>
      <c r="D38" s="576"/>
      <c r="E38" s="210"/>
      <c r="F38" s="210"/>
      <c r="G38" s="210"/>
      <c r="H38" s="210"/>
      <c r="I38" s="182"/>
      <c r="J38" s="182"/>
      <c r="K38" s="182"/>
      <c r="L38" s="182"/>
      <c r="M38" s="577" t="s">
        <v>230</v>
      </c>
      <c r="N38" s="577"/>
      <c r="O38" s="577"/>
      <c r="P38" s="577"/>
      <c r="Q38" s="577"/>
      <c r="R38" s="577"/>
      <c r="S38" s="577"/>
      <c r="T38" s="577"/>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51" t="s">
        <v>143</v>
      </c>
      <c r="B1" s="751"/>
      <c r="C1" s="751"/>
      <c r="D1" s="238"/>
      <c r="E1" s="756" t="s">
        <v>144</v>
      </c>
      <c r="F1" s="756"/>
      <c r="G1" s="756"/>
      <c r="H1" s="756"/>
      <c r="I1" s="756"/>
      <c r="J1" s="756"/>
      <c r="K1" s="756"/>
      <c r="L1" s="756"/>
      <c r="M1" s="756"/>
      <c r="N1" s="756"/>
      <c r="O1" s="191"/>
      <c r="P1" s="765" t="s">
        <v>346</v>
      </c>
      <c r="Q1" s="765"/>
      <c r="R1" s="765"/>
      <c r="S1" s="765"/>
      <c r="T1" s="765"/>
    </row>
    <row r="2" spans="1:20" ht="15.75" customHeight="1">
      <c r="A2" s="752" t="s">
        <v>308</v>
      </c>
      <c r="B2" s="752"/>
      <c r="C2" s="752"/>
      <c r="D2" s="752"/>
      <c r="E2" s="754" t="s">
        <v>145</v>
      </c>
      <c r="F2" s="754"/>
      <c r="G2" s="754"/>
      <c r="H2" s="754"/>
      <c r="I2" s="754"/>
      <c r="J2" s="754"/>
      <c r="K2" s="754"/>
      <c r="L2" s="754"/>
      <c r="M2" s="754"/>
      <c r="N2" s="754"/>
      <c r="O2" s="194"/>
      <c r="P2" s="768" t="s">
        <v>288</v>
      </c>
      <c r="Q2" s="768"/>
      <c r="R2" s="768"/>
      <c r="S2" s="768"/>
      <c r="T2" s="768"/>
    </row>
    <row r="3" spans="1:20" ht="17.25">
      <c r="A3" s="752" t="s">
        <v>239</v>
      </c>
      <c r="B3" s="752"/>
      <c r="C3" s="752"/>
      <c r="D3" s="239"/>
      <c r="E3" s="757" t="s">
        <v>240</v>
      </c>
      <c r="F3" s="757"/>
      <c r="G3" s="757"/>
      <c r="H3" s="757"/>
      <c r="I3" s="757"/>
      <c r="J3" s="757"/>
      <c r="K3" s="757"/>
      <c r="L3" s="757"/>
      <c r="M3" s="757"/>
      <c r="N3" s="757"/>
      <c r="O3" s="194"/>
      <c r="P3" s="769" t="s">
        <v>347</v>
      </c>
      <c r="Q3" s="769"/>
      <c r="R3" s="769"/>
      <c r="S3" s="769"/>
      <c r="T3" s="769"/>
    </row>
    <row r="4" spans="1:20" ht="18.75" customHeight="1">
      <c r="A4" s="753" t="s">
        <v>241</v>
      </c>
      <c r="B4" s="753"/>
      <c r="C4" s="753"/>
      <c r="D4" s="755"/>
      <c r="E4" s="755"/>
      <c r="F4" s="755"/>
      <c r="G4" s="755"/>
      <c r="H4" s="755"/>
      <c r="I4" s="755"/>
      <c r="J4" s="755"/>
      <c r="K4" s="755"/>
      <c r="L4" s="755"/>
      <c r="M4" s="755"/>
      <c r="N4" s="755"/>
      <c r="O4" s="195"/>
      <c r="P4" s="768" t="s">
        <v>280</v>
      </c>
      <c r="Q4" s="769"/>
      <c r="R4" s="769"/>
      <c r="S4" s="769"/>
      <c r="T4" s="769"/>
    </row>
    <row r="5" spans="1:23" ht="15">
      <c r="A5" s="208"/>
      <c r="B5" s="208"/>
      <c r="C5" s="240"/>
      <c r="D5" s="240"/>
      <c r="E5" s="208"/>
      <c r="F5" s="208"/>
      <c r="G5" s="208"/>
      <c r="H5" s="208"/>
      <c r="I5" s="208"/>
      <c r="J5" s="208"/>
      <c r="K5" s="208"/>
      <c r="L5" s="208"/>
      <c r="P5" s="764" t="s">
        <v>303</v>
      </c>
      <c r="Q5" s="764"/>
      <c r="R5" s="764"/>
      <c r="S5" s="764"/>
      <c r="T5" s="764"/>
      <c r="U5" s="241"/>
      <c r="V5" s="241"/>
      <c r="W5" s="241"/>
    </row>
    <row r="6" spans="1:23" ht="29.25" customHeight="1">
      <c r="A6" s="711" t="s">
        <v>53</v>
      </c>
      <c r="B6" s="738"/>
      <c r="C6" s="731" t="s">
        <v>2</v>
      </c>
      <c r="D6" s="770" t="s">
        <v>146</v>
      </c>
      <c r="E6" s="741"/>
      <c r="F6" s="741"/>
      <c r="G6" s="741"/>
      <c r="H6" s="741"/>
      <c r="I6" s="741"/>
      <c r="J6" s="742"/>
      <c r="K6" s="758" t="s">
        <v>147</v>
      </c>
      <c r="L6" s="759"/>
      <c r="M6" s="759"/>
      <c r="N6" s="759"/>
      <c r="O6" s="759"/>
      <c r="P6" s="759"/>
      <c r="Q6" s="759"/>
      <c r="R6" s="759"/>
      <c r="S6" s="759"/>
      <c r="T6" s="760"/>
      <c r="U6" s="242"/>
      <c r="V6" s="243"/>
      <c r="W6" s="243"/>
    </row>
    <row r="7" spans="1:20" ht="19.5" customHeight="1">
      <c r="A7" s="713"/>
      <c r="B7" s="739"/>
      <c r="C7" s="732"/>
      <c r="D7" s="741" t="s">
        <v>7</v>
      </c>
      <c r="E7" s="741"/>
      <c r="F7" s="741"/>
      <c r="G7" s="741"/>
      <c r="H7" s="741"/>
      <c r="I7" s="741"/>
      <c r="J7" s="742"/>
      <c r="K7" s="761"/>
      <c r="L7" s="762"/>
      <c r="M7" s="762"/>
      <c r="N7" s="762"/>
      <c r="O7" s="762"/>
      <c r="P7" s="762"/>
      <c r="Q7" s="762"/>
      <c r="R7" s="762"/>
      <c r="S7" s="762"/>
      <c r="T7" s="763"/>
    </row>
    <row r="8" spans="1:20" ht="33" customHeight="1">
      <c r="A8" s="713"/>
      <c r="B8" s="739"/>
      <c r="C8" s="732"/>
      <c r="D8" s="730" t="s">
        <v>148</v>
      </c>
      <c r="E8" s="737"/>
      <c r="F8" s="734" t="s">
        <v>149</v>
      </c>
      <c r="G8" s="737"/>
      <c r="H8" s="734" t="s">
        <v>150</v>
      </c>
      <c r="I8" s="737"/>
      <c r="J8" s="734" t="s">
        <v>151</v>
      </c>
      <c r="K8" s="767" t="s">
        <v>152</v>
      </c>
      <c r="L8" s="767"/>
      <c r="M8" s="767"/>
      <c r="N8" s="767" t="s">
        <v>153</v>
      </c>
      <c r="O8" s="767"/>
      <c r="P8" s="767"/>
      <c r="Q8" s="734" t="s">
        <v>154</v>
      </c>
      <c r="R8" s="766" t="s">
        <v>155</v>
      </c>
      <c r="S8" s="766" t="s">
        <v>156</v>
      </c>
      <c r="T8" s="734" t="s">
        <v>157</v>
      </c>
    </row>
    <row r="9" spans="1:20" ht="18.75" customHeight="1">
      <c r="A9" s="713"/>
      <c r="B9" s="739"/>
      <c r="C9" s="732"/>
      <c r="D9" s="730" t="s">
        <v>158</v>
      </c>
      <c r="E9" s="734" t="s">
        <v>159</v>
      </c>
      <c r="F9" s="734" t="s">
        <v>158</v>
      </c>
      <c r="G9" s="734" t="s">
        <v>159</v>
      </c>
      <c r="H9" s="734" t="s">
        <v>158</v>
      </c>
      <c r="I9" s="734" t="s">
        <v>160</v>
      </c>
      <c r="J9" s="734"/>
      <c r="K9" s="767"/>
      <c r="L9" s="767"/>
      <c r="M9" s="767"/>
      <c r="N9" s="767"/>
      <c r="O9" s="767"/>
      <c r="P9" s="767"/>
      <c r="Q9" s="734"/>
      <c r="R9" s="766"/>
      <c r="S9" s="766"/>
      <c r="T9" s="734"/>
    </row>
    <row r="10" spans="1:20" ht="23.25" customHeight="1">
      <c r="A10" s="715"/>
      <c r="B10" s="740"/>
      <c r="C10" s="733"/>
      <c r="D10" s="730"/>
      <c r="E10" s="734"/>
      <c r="F10" s="734"/>
      <c r="G10" s="734"/>
      <c r="H10" s="734"/>
      <c r="I10" s="734"/>
      <c r="J10" s="734"/>
      <c r="K10" s="244" t="s">
        <v>161</v>
      </c>
      <c r="L10" s="244" t="s">
        <v>136</v>
      </c>
      <c r="M10" s="244" t="s">
        <v>162</v>
      </c>
      <c r="N10" s="244" t="s">
        <v>161</v>
      </c>
      <c r="O10" s="244" t="s">
        <v>163</v>
      </c>
      <c r="P10" s="244" t="s">
        <v>164</v>
      </c>
      <c r="Q10" s="734"/>
      <c r="R10" s="766"/>
      <c r="S10" s="766"/>
      <c r="T10" s="734"/>
    </row>
    <row r="11" spans="1:32" s="201" customFormat="1" ht="17.25" customHeight="1">
      <c r="A11" s="735" t="s">
        <v>6</v>
      </c>
      <c r="B11" s="736"/>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43" t="s">
        <v>309</v>
      </c>
      <c r="B12" s="744"/>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48" t="s">
        <v>285</v>
      </c>
      <c r="B13" s="749"/>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29" t="s">
        <v>165</v>
      </c>
      <c r="B14" s="730"/>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76</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254</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286</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257</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258</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259</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260</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265</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267</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268</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269</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271</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273</v>
      </c>
      <c r="AI28" s="190">
        <f>82/88</f>
        <v>0.9318181818181818</v>
      </c>
    </row>
    <row r="29" spans="1:20" ht="15.75" customHeight="1">
      <c r="A29" s="202"/>
      <c r="B29" s="746" t="s">
        <v>297</v>
      </c>
      <c r="C29" s="746"/>
      <c r="D29" s="746"/>
      <c r="E29" s="746"/>
      <c r="F29" s="258"/>
      <c r="G29" s="258"/>
      <c r="H29" s="258"/>
      <c r="I29" s="258"/>
      <c r="J29" s="258"/>
      <c r="K29" s="258"/>
      <c r="L29" s="206"/>
      <c r="M29" s="745" t="s">
        <v>310</v>
      </c>
      <c r="N29" s="745"/>
      <c r="O29" s="745"/>
      <c r="P29" s="745"/>
      <c r="Q29" s="745"/>
      <c r="R29" s="745"/>
      <c r="S29" s="745"/>
      <c r="T29" s="745"/>
    </row>
    <row r="30" spans="1:20" ht="18.75" customHeight="1">
      <c r="A30" s="202"/>
      <c r="B30" s="747" t="s">
        <v>138</v>
      </c>
      <c r="C30" s="747"/>
      <c r="D30" s="747"/>
      <c r="E30" s="747"/>
      <c r="F30" s="205"/>
      <c r="G30" s="205"/>
      <c r="H30" s="205"/>
      <c r="I30" s="205"/>
      <c r="J30" s="205"/>
      <c r="K30" s="205"/>
      <c r="L30" s="206"/>
      <c r="M30" s="750" t="s">
        <v>139</v>
      </c>
      <c r="N30" s="750"/>
      <c r="O30" s="750"/>
      <c r="P30" s="750"/>
      <c r="Q30" s="750"/>
      <c r="R30" s="750"/>
      <c r="S30" s="750"/>
      <c r="T30" s="750"/>
    </row>
    <row r="31" spans="1:20" ht="18.75">
      <c r="A31" s="208"/>
      <c r="B31" s="703"/>
      <c r="C31" s="703"/>
      <c r="D31" s="703"/>
      <c r="E31" s="703"/>
      <c r="F31" s="209"/>
      <c r="G31" s="209"/>
      <c r="H31" s="209"/>
      <c r="I31" s="209"/>
      <c r="J31" s="209"/>
      <c r="K31" s="209"/>
      <c r="L31" s="209"/>
      <c r="M31" s="704"/>
      <c r="N31" s="704"/>
      <c r="O31" s="704"/>
      <c r="P31" s="704"/>
      <c r="Q31" s="704"/>
      <c r="R31" s="704"/>
      <c r="S31" s="704"/>
      <c r="T31" s="704"/>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28" t="s">
        <v>276</v>
      </c>
      <c r="C33" s="728"/>
      <c r="D33" s="728"/>
      <c r="E33" s="728"/>
      <c r="F33" s="728"/>
      <c r="G33" s="259"/>
      <c r="H33" s="259"/>
      <c r="I33" s="259"/>
      <c r="J33" s="259"/>
      <c r="K33" s="259"/>
      <c r="L33" s="259"/>
      <c r="M33" s="259"/>
      <c r="N33" s="728" t="s">
        <v>276</v>
      </c>
      <c r="O33" s="728"/>
      <c r="P33" s="728"/>
      <c r="Q33" s="728"/>
      <c r="R33" s="728"/>
      <c r="S33" s="728"/>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576" t="s">
        <v>229</v>
      </c>
      <c r="C35" s="576"/>
      <c r="D35" s="576"/>
      <c r="E35" s="576"/>
      <c r="F35" s="210"/>
      <c r="G35" s="210"/>
      <c r="H35" s="210"/>
      <c r="I35" s="182"/>
      <c r="J35" s="182"/>
      <c r="K35" s="182"/>
      <c r="L35" s="182"/>
      <c r="M35" s="577" t="s">
        <v>230</v>
      </c>
      <c r="N35" s="577"/>
      <c r="O35" s="577"/>
      <c r="P35" s="577"/>
      <c r="Q35" s="577"/>
      <c r="R35" s="577"/>
      <c r="S35" s="577"/>
      <c r="T35" s="577"/>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114</v>
      </c>
    </row>
    <row r="39" spans="2:8" s="262" customFormat="1" ht="15" hidden="1">
      <c r="B39" s="263" t="s">
        <v>166</v>
      </c>
      <c r="C39" s="263"/>
      <c r="D39" s="263"/>
      <c r="E39" s="263"/>
      <c r="F39" s="263"/>
      <c r="G39" s="263"/>
      <c r="H39" s="263"/>
    </row>
    <row r="40" spans="2:8" s="264" customFormat="1" ht="15" hidden="1">
      <c r="B40" s="263" t="s">
        <v>167</v>
      </c>
      <c r="C40" s="189"/>
      <c r="D40" s="189"/>
      <c r="E40" s="189"/>
      <c r="F40" s="189"/>
      <c r="G40" s="189"/>
      <c r="H40" s="189"/>
    </row>
    <row r="41" ht="12.75" hidden="1"/>
    <row r="42" ht="12.75" hidden="1"/>
    <row r="43" ht="12.75" hidden="1"/>
    <row r="44" ht="12.75" hidden="1"/>
    <row r="45" ht="12.75" hidden="1"/>
  </sheetData>
  <sheetProtection/>
  <mergeCells count="48">
    <mergeCell ref="D6:J6"/>
    <mergeCell ref="D9:D10"/>
    <mergeCell ref="F8:G8"/>
    <mergeCell ref="K8:M9"/>
    <mergeCell ref="J8:J10"/>
    <mergeCell ref="H9:H10"/>
    <mergeCell ref="G9:G10"/>
    <mergeCell ref="I9:I10"/>
    <mergeCell ref="P5:T5"/>
    <mergeCell ref="P1:T1"/>
    <mergeCell ref="S8:S10"/>
    <mergeCell ref="N8:P9"/>
    <mergeCell ref="Q8:Q10"/>
    <mergeCell ref="T8:T10"/>
    <mergeCell ref="R8:R10"/>
    <mergeCell ref="P2:T2"/>
    <mergeCell ref="P3:T3"/>
    <mergeCell ref="P4:T4"/>
    <mergeCell ref="B31:E31"/>
    <mergeCell ref="A1:C1"/>
    <mergeCell ref="A3:C3"/>
    <mergeCell ref="A4:C4"/>
    <mergeCell ref="E2:N2"/>
    <mergeCell ref="A2:D2"/>
    <mergeCell ref="D4:N4"/>
    <mergeCell ref="E1:N1"/>
    <mergeCell ref="E3:N3"/>
    <mergeCell ref="K6:T7"/>
    <mergeCell ref="A12:B12"/>
    <mergeCell ref="M35:T35"/>
    <mergeCell ref="M29:T29"/>
    <mergeCell ref="B35:E35"/>
    <mergeCell ref="B29:E29"/>
    <mergeCell ref="B30:E30"/>
    <mergeCell ref="A13:B13"/>
    <mergeCell ref="B33:F33"/>
    <mergeCell ref="M30:T30"/>
    <mergeCell ref="M31:T31"/>
    <mergeCell ref="N33:S33"/>
    <mergeCell ref="A14:B14"/>
    <mergeCell ref="C6:C10"/>
    <mergeCell ref="E9:E10"/>
    <mergeCell ref="A11:B11"/>
    <mergeCell ref="F9:F10"/>
    <mergeCell ref="D8:E8"/>
    <mergeCell ref="A6:B10"/>
    <mergeCell ref="H8:I8"/>
    <mergeCell ref="D7:J7"/>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774" t="s">
        <v>168</v>
      </c>
      <c r="B1" s="774"/>
      <c r="C1" s="774"/>
      <c r="D1" s="777" t="s">
        <v>349</v>
      </c>
      <c r="E1" s="777"/>
      <c r="F1" s="777"/>
      <c r="G1" s="777"/>
      <c r="H1" s="777"/>
      <c r="I1" s="777"/>
      <c r="J1" s="778" t="s">
        <v>350</v>
      </c>
      <c r="K1" s="779"/>
      <c r="L1" s="779"/>
    </row>
    <row r="2" spans="1:12" ht="34.5" customHeight="1">
      <c r="A2" s="780" t="s">
        <v>311</v>
      </c>
      <c r="B2" s="780"/>
      <c r="C2" s="780"/>
      <c r="D2" s="777"/>
      <c r="E2" s="777"/>
      <c r="F2" s="777"/>
      <c r="G2" s="777"/>
      <c r="H2" s="777"/>
      <c r="I2" s="777"/>
      <c r="J2" s="781" t="s">
        <v>351</v>
      </c>
      <c r="K2" s="782"/>
      <c r="L2" s="782"/>
    </row>
    <row r="3" spans="1:12" ht="15" customHeight="1">
      <c r="A3" s="265" t="s">
        <v>241</v>
      </c>
      <c r="B3" s="174"/>
      <c r="C3" s="783"/>
      <c r="D3" s="783"/>
      <c r="E3" s="783"/>
      <c r="F3" s="783"/>
      <c r="G3" s="783"/>
      <c r="H3" s="783"/>
      <c r="I3" s="783"/>
      <c r="J3" s="775"/>
      <c r="K3" s="776"/>
      <c r="L3" s="776"/>
    </row>
    <row r="4" spans="1:12" ht="15.75" customHeight="1">
      <c r="A4" s="266"/>
      <c r="B4" s="266"/>
      <c r="C4" s="267"/>
      <c r="D4" s="267"/>
      <c r="E4" s="170"/>
      <c r="F4" s="170"/>
      <c r="G4" s="170"/>
      <c r="H4" s="268"/>
      <c r="I4" s="268"/>
      <c r="J4" s="771" t="s">
        <v>169</v>
      </c>
      <c r="K4" s="771"/>
      <c r="L4" s="771"/>
    </row>
    <row r="5" spans="1:12" s="269" customFormat="1" ht="28.5" customHeight="1">
      <c r="A5" s="785" t="s">
        <v>53</v>
      </c>
      <c r="B5" s="785"/>
      <c r="C5" s="695" t="s">
        <v>31</v>
      </c>
      <c r="D5" s="695" t="s">
        <v>170</v>
      </c>
      <c r="E5" s="695"/>
      <c r="F5" s="695"/>
      <c r="G5" s="695"/>
      <c r="H5" s="695" t="s">
        <v>171</v>
      </c>
      <c r="I5" s="695"/>
      <c r="J5" s="695" t="s">
        <v>172</v>
      </c>
      <c r="K5" s="695"/>
      <c r="L5" s="695"/>
    </row>
    <row r="6" spans="1:13" s="269" customFormat="1" ht="80.25" customHeight="1">
      <c r="A6" s="785"/>
      <c r="B6" s="785"/>
      <c r="C6" s="695"/>
      <c r="D6" s="215" t="s">
        <v>173</v>
      </c>
      <c r="E6" s="215" t="s">
        <v>174</v>
      </c>
      <c r="F6" s="215" t="s">
        <v>312</v>
      </c>
      <c r="G6" s="215" t="s">
        <v>175</v>
      </c>
      <c r="H6" s="215" t="s">
        <v>176</v>
      </c>
      <c r="I6" s="215" t="s">
        <v>177</v>
      </c>
      <c r="J6" s="215" t="s">
        <v>178</v>
      </c>
      <c r="K6" s="215" t="s">
        <v>179</v>
      </c>
      <c r="L6" s="215" t="s">
        <v>180</v>
      </c>
      <c r="M6" s="270"/>
    </row>
    <row r="7" spans="1:12" s="271" customFormat="1" ht="16.5" customHeight="1">
      <c r="A7" s="772" t="s">
        <v>6</v>
      </c>
      <c r="B7" s="772"/>
      <c r="C7" s="221">
        <v>1</v>
      </c>
      <c r="D7" s="221">
        <v>2</v>
      </c>
      <c r="E7" s="221">
        <v>3</v>
      </c>
      <c r="F7" s="221">
        <v>4</v>
      </c>
      <c r="G7" s="221">
        <v>5</v>
      </c>
      <c r="H7" s="221">
        <v>6</v>
      </c>
      <c r="I7" s="221">
        <v>7</v>
      </c>
      <c r="J7" s="221">
        <v>8</v>
      </c>
      <c r="K7" s="221">
        <v>9</v>
      </c>
      <c r="L7" s="221">
        <v>10</v>
      </c>
    </row>
    <row r="8" spans="1:12" s="271" customFormat="1" ht="16.5" customHeight="1">
      <c r="A8" s="788" t="s">
        <v>309</v>
      </c>
      <c r="B8" s="789"/>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786" t="s">
        <v>285</v>
      </c>
      <c r="B9" s="787"/>
      <c r="C9" s="224">
        <v>9</v>
      </c>
      <c r="D9" s="224">
        <v>2</v>
      </c>
      <c r="E9" s="224">
        <v>2</v>
      </c>
      <c r="F9" s="224">
        <v>0</v>
      </c>
      <c r="G9" s="224">
        <v>5</v>
      </c>
      <c r="H9" s="224">
        <v>8</v>
      </c>
      <c r="I9" s="224">
        <v>0</v>
      </c>
      <c r="J9" s="224">
        <v>8</v>
      </c>
      <c r="K9" s="224">
        <v>1</v>
      </c>
      <c r="L9" s="224">
        <v>0</v>
      </c>
    </row>
    <row r="10" spans="1:12" s="271" customFormat="1" ht="16.5" customHeight="1">
      <c r="A10" s="773" t="s">
        <v>165</v>
      </c>
      <c r="B10" s="773"/>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181</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254</v>
      </c>
      <c r="C13" s="272">
        <f aca="true" t="shared" si="3" ref="C13:C23">D13+E13+F13+G13</f>
        <v>0</v>
      </c>
      <c r="D13" s="231">
        <v>0</v>
      </c>
      <c r="E13" s="231">
        <v>0</v>
      </c>
      <c r="F13" s="231">
        <v>0</v>
      </c>
      <c r="G13" s="231">
        <v>0</v>
      </c>
      <c r="H13" s="231">
        <v>0</v>
      </c>
      <c r="I13" s="231">
        <v>0</v>
      </c>
      <c r="J13" s="273">
        <v>0</v>
      </c>
      <c r="K13" s="273">
        <v>0</v>
      </c>
      <c r="L13" s="273">
        <v>0</v>
      </c>
      <c r="AF13" s="271" t="s">
        <v>253</v>
      </c>
    </row>
    <row r="14" spans="1:37" s="271" customFormat="1" ht="16.5" customHeight="1">
      <c r="A14" s="274">
        <v>2</v>
      </c>
      <c r="B14" s="68" t="s">
        <v>286</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257</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258</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313</v>
      </c>
      <c r="C17" s="272">
        <f t="shared" si="3"/>
        <v>1</v>
      </c>
      <c r="D17" s="231">
        <v>0</v>
      </c>
      <c r="E17" s="231">
        <v>0</v>
      </c>
      <c r="F17" s="231">
        <v>0</v>
      </c>
      <c r="G17" s="231">
        <v>1</v>
      </c>
      <c r="H17" s="231">
        <v>1</v>
      </c>
      <c r="I17" s="231">
        <v>0</v>
      </c>
      <c r="J17" s="273">
        <v>1</v>
      </c>
      <c r="K17" s="273">
        <v>0</v>
      </c>
      <c r="L17" s="273">
        <v>0</v>
      </c>
      <c r="AF17" s="199" t="s">
        <v>256</v>
      </c>
    </row>
    <row r="18" spans="1:12" s="271" customFormat="1" ht="16.5" customHeight="1">
      <c r="A18" s="274">
        <v>6</v>
      </c>
      <c r="B18" s="68" t="s">
        <v>260</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265</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267</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268</v>
      </c>
      <c r="C21" s="272">
        <f t="shared" si="3"/>
        <v>0</v>
      </c>
      <c r="D21" s="231">
        <v>0</v>
      </c>
      <c r="E21" s="231">
        <v>0</v>
      </c>
      <c r="F21" s="231">
        <v>0</v>
      </c>
      <c r="G21" s="231">
        <v>0</v>
      </c>
      <c r="H21" s="231">
        <v>0</v>
      </c>
      <c r="I21" s="231">
        <v>0</v>
      </c>
      <c r="J21" s="273">
        <v>0</v>
      </c>
      <c r="K21" s="273">
        <v>0</v>
      </c>
      <c r="L21" s="273">
        <v>0</v>
      </c>
      <c r="AJ21" s="271" t="s">
        <v>261</v>
      </c>
      <c r="AK21" s="271" t="s">
        <v>262</v>
      </c>
      <c r="AL21" s="271" t="s">
        <v>263</v>
      </c>
      <c r="AM21" s="199" t="s">
        <v>264</v>
      </c>
    </row>
    <row r="22" spans="1:39" s="271" customFormat="1" ht="16.5" customHeight="1">
      <c r="A22" s="274">
        <v>10</v>
      </c>
      <c r="B22" s="68" t="s">
        <v>269</v>
      </c>
      <c r="C22" s="272">
        <f t="shared" si="3"/>
        <v>1</v>
      </c>
      <c r="D22" s="231">
        <v>0</v>
      </c>
      <c r="E22" s="231">
        <v>1</v>
      </c>
      <c r="F22" s="231">
        <v>0</v>
      </c>
      <c r="G22" s="231">
        <v>0</v>
      </c>
      <c r="H22" s="231">
        <v>1</v>
      </c>
      <c r="I22" s="231">
        <v>0</v>
      </c>
      <c r="J22" s="273">
        <v>1</v>
      </c>
      <c r="K22" s="273">
        <v>0</v>
      </c>
      <c r="L22" s="273">
        <v>0</v>
      </c>
      <c r="AM22" s="199" t="s">
        <v>266</v>
      </c>
    </row>
    <row r="23" spans="1:12" s="271" customFormat="1" ht="16.5" customHeight="1">
      <c r="A23" s="274">
        <v>11</v>
      </c>
      <c r="B23" s="68" t="s">
        <v>271</v>
      </c>
      <c r="C23" s="272">
        <f t="shared" si="3"/>
        <v>0</v>
      </c>
      <c r="D23" s="231">
        <v>0</v>
      </c>
      <c r="E23" s="231">
        <v>0</v>
      </c>
      <c r="F23" s="231">
        <v>0</v>
      </c>
      <c r="G23" s="231">
        <v>0</v>
      </c>
      <c r="H23" s="231">
        <v>0</v>
      </c>
      <c r="I23" s="231">
        <v>0</v>
      </c>
      <c r="J23" s="273">
        <v>0</v>
      </c>
      <c r="K23" s="273">
        <v>0</v>
      </c>
      <c r="L23" s="273">
        <v>0</v>
      </c>
    </row>
    <row r="24" ht="9" customHeight="1">
      <c r="AJ24" s="233" t="s">
        <v>261</v>
      </c>
    </row>
    <row r="25" spans="1:36" ht="15.75" customHeight="1">
      <c r="A25" s="693" t="s">
        <v>314</v>
      </c>
      <c r="B25" s="693"/>
      <c r="C25" s="693"/>
      <c r="D25" s="693"/>
      <c r="E25" s="182"/>
      <c r="F25" s="700" t="s">
        <v>272</v>
      </c>
      <c r="G25" s="700"/>
      <c r="H25" s="700"/>
      <c r="I25" s="700"/>
      <c r="J25" s="700"/>
      <c r="K25" s="700"/>
      <c r="L25" s="700"/>
      <c r="AJ25" s="190" t="s">
        <v>270</v>
      </c>
    </row>
    <row r="26" spans="1:44" ht="15" customHeight="1">
      <c r="A26" s="706" t="s">
        <v>138</v>
      </c>
      <c r="B26" s="706"/>
      <c r="C26" s="706"/>
      <c r="D26" s="706"/>
      <c r="E26" s="183"/>
      <c r="F26" s="709" t="s">
        <v>139</v>
      </c>
      <c r="G26" s="709"/>
      <c r="H26" s="709"/>
      <c r="I26" s="709"/>
      <c r="J26" s="709"/>
      <c r="K26" s="709"/>
      <c r="L26" s="709"/>
      <c r="AR26" s="190"/>
    </row>
    <row r="27" spans="1:12" s="170" customFormat="1" ht="18.75">
      <c r="A27" s="703"/>
      <c r="B27" s="703"/>
      <c r="C27" s="703"/>
      <c r="D27" s="703"/>
      <c r="E27" s="182"/>
      <c r="F27" s="704"/>
      <c r="G27" s="704"/>
      <c r="H27" s="704"/>
      <c r="I27" s="704"/>
      <c r="J27" s="704"/>
      <c r="K27" s="704"/>
      <c r="L27" s="704"/>
    </row>
    <row r="28" spans="1:35" ht="18">
      <c r="A28" s="187"/>
      <c r="B28" s="187"/>
      <c r="C28" s="182"/>
      <c r="D28" s="182"/>
      <c r="E28" s="182"/>
      <c r="F28" s="182"/>
      <c r="G28" s="182"/>
      <c r="H28" s="182"/>
      <c r="I28" s="182"/>
      <c r="J28" s="182"/>
      <c r="K28" s="182"/>
      <c r="L28" s="182"/>
      <c r="AG28" s="233" t="s">
        <v>273</v>
      </c>
      <c r="AI28" s="190">
        <f>82/88</f>
        <v>0.9318181818181818</v>
      </c>
    </row>
    <row r="29" spans="1:12" ht="18">
      <c r="A29" s="187"/>
      <c r="B29" s="784" t="s">
        <v>276</v>
      </c>
      <c r="C29" s="784"/>
      <c r="D29" s="182"/>
      <c r="E29" s="182"/>
      <c r="F29" s="182"/>
      <c r="G29" s="182"/>
      <c r="H29" s="784" t="s">
        <v>276</v>
      </c>
      <c r="I29" s="784"/>
      <c r="J29" s="784"/>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182</v>
      </c>
      <c r="B32" s="185"/>
      <c r="C32" s="186"/>
      <c r="D32" s="186"/>
      <c r="E32" s="186"/>
      <c r="F32" s="186"/>
      <c r="G32" s="186"/>
      <c r="H32" s="186"/>
      <c r="I32" s="186"/>
      <c r="J32" s="186"/>
      <c r="K32" s="186"/>
      <c r="L32" s="186"/>
    </row>
    <row r="33" spans="1:12" s="211" customFormat="1" ht="18.75" hidden="1">
      <c r="A33" s="237"/>
      <c r="B33" s="279" t="s">
        <v>183</v>
      </c>
      <c r="C33" s="279"/>
      <c r="D33" s="279"/>
      <c r="E33" s="236"/>
      <c r="F33" s="236"/>
      <c r="G33" s="236"/>
      <c r="H33" s="236"/>
      <c r="I33" s="236"/>
      <c r="J33" s="236"/>
      <c r="K33" s="236"/>
      <c r="L33" s="236"/>
    </row>
    <row r="34" spans="1:12" s="211" customFormat="1" ht="18.75" hidden="1">
      <c r="A34" s="237"/>
      <c r="B34" s="279" t="s">
        <v>184</v>
      </c>
      <c r="C34" s="279"/>
      <c r="D34" s="279"/>
      <c r="E34" s="279"/>
      <c r="F34" s="236"/>
      <c r="G34" s="236"/>
      <c r="H34" s="236"/>
      <c r="I34" s="236"/>
      <c r="J34" s="236"/>
      <c r="K34" s="236"/>
      <c r="L34" s="236"/>
    </row>
    <row r="35" spans="1:12" s="211" customFormat="1" ht="18.75" hidden="1">
      <c r="A35" s="237"/>
      <c r="B35" s="236" t="s">
        <v>185</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576" t="s">
        <v>229</v>
      </c>
      <c r="B37" s="576"/>
      <c r="C37" s="576"/>
      <c r="D37" s="576"/>
      <c r="E37" s="210"/>
      <c r="F37" s="577" t="s">
        <v>230</v>
      </c>
      <c r="G37" s="577"/>
      <c r="H37" s="577"/>
      <c r="I37" s="577"/>
      <c r="J37" s="577"/>
      <c r="K37" s="577"/>
      <c r="L37" s="577"/>
      <c r="M37" s="127"/>
    </row>
    <row r="38" spans="1:12" ht="18">
      <c r="A38" s="187"/>
      <c r="B38" s="187"/>
      <c r="C38" s="182"/>
      <c r="D38" s="182"/>
      <c r="E38" s="182"/>
      <c r="F38" s="182"/>
      <c r="G38" s="182"/>
      <c r="H38" s="182"/>
      <c r="I38" s="182"/>
      <c r="J38" s="182"/>
      <c r="K38" s="182"/>
      <c r="L38" s="182"/>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797" t="s">
        <v>186</v>
      </c>
      <c r="B1" s="797"/>
      <c r="C1" s="797"/>
      <c r="D1" s="777" t="s">
        <v>352</v>
      </c>
      <c r="E1" s="777"/>
      <c r="F1" s="777"/>
      <c r="G1" s="777"/>
      <c r="H1" s="777"/>
      <c r="I1" s="170"/>
      <c r="J1" s="171" t="s">
        <v>346</v>
      </c>
      <c r="K1" s="280"/>
      <c r="L1" s="280"/>
    </row>
    <row r="2" spans="1:12" ht="15.75" customHeight="1">
      <c r="A2" s="801" t="s">
        <v>287</v>
      </c>
      <c r="B2" s="801"/>
      <c r="C2" s="801"/>
      <c r="D2" s="777"/>
      <c r="E2" s="777"/>
      <c r="F2" s="777"/>
      <c r="G2" s="777"/>
      <c r="H2" s="777"/>
      <c r="I2" s="170"/>
      <c r="J2" s="281" t="s">
        <v>288</v>
      </c>
      <c r="K2" s="281"/>
      <c r="L2" s="281"/>
    </row>
    <row r="3" spans="1:12" ht="18.75" customHeight="1">
      <c r="A3" s="719" t="s">
        <v>239</v>
      </c>
      <c r="B3" s="719"/>
      <c r="C3" s="719"/>
      <c r="D3" s="167"/>
      <c r="E3" s="167"/>
      <c r="F3" s="167"/>
      <c r="G3" s="167"/>
      <c r="H3" s="167"/>
      <c r="I3" s="170"/>
      <c r="J3" s="174" t="s">
        <v>345</v>
      </c>
      <c r="K3" s="174"/>
      <c r="L3" s="174"/>
    </row>
    <row r="4" spans="1:12" ht="15.75" customHeight="1">
      <c r="A4" s="798" t="s">
        <v>315</v>
      </c>
      <c r="B4" s="798"/>
      <c r="C4" s="798"/>
      <c r="D4" s="796"/>
      <c r="E4" s="796"/>
      <c r="F4" s="796"/>
      <c r="G4" s="796"/>
      <c r="H4" s="796"/>
      <c r="I4" s="170"/>
      <c r="J4" s="282" t="s">
        <v>280</v>
      </c>
      <c r="K4" s="282"/>
      <c r="L4" s="282"/>
    </row>
    <row r="5" spans="1:12" ht="15.75">
      <c r="A5" s="802"/>
      <c r="B5" s="802"/>
      <c r="C5" s="166"/>
      <c r="D5" s="170"/>
      <c r="E5" s="170"/>
      <c r="F5" s="170"/>
      <c r="G5" s="170"/>
      <c r="H5" s="283"/>
      <c r="I5" s="794" t="s">
        <v>316</v>
      </c>
      <c r="J5" s="794"/>
      <c r="K5" s="794"/>
      <c r="L5" s="794"/>
    </row>
    <row r="6" spans="1:12" ht="18.75" customHeight="1">
      <c r="A6" s="711" t="s">
        <v>53</v>
      </c>
      <c r="B6" s="712"/>
      <c r="C6" s="790" t="s">
        <v>187</v>
      </c>
      <c r="D6" s="707" t="s">
        <v>188</v>
      </c>
      <c r="E6" s="795"/>
      <c r="F6" s="708"/>
      <c r="G6" s="707" t="s">
        <v>189</v>
      </c>
      <c r="H6" s="795"/>
      <c r="I6" s="795"/>
      <c r="J6" s="795"/>
      <c r="K6" s="795"/>
      <c r="L6" s="708"/>
    </row>
    <row r="7" spans="1:12" ht="15.75" customHeight="1">
      <c r="A7" s="713"/>
      <c r="B7" s="714"/>
      <c r="C7" s="791"/>
      <c r="D7" s="707" t="s">
        <v>7</v>
      </c>
      <c r="E7" s="795"/>
      <c r="F7" s="708"/>
      <c r="G7" s="790" t="s">
        <v>30</v>
      </c>
      <c r="H7" s="707" t="s">
        <v>7</v>
      </c>
      <c r="I7" s="795"/>
      <c r="J7" s="795"/>
      <c r="K7" s="795"/>
      <c r="L7" s="708"/>
    </row>
    <row r="8" spans="1:12" ht="14.25" customHeight="1">
      <c r="A8" s="713"/>
      <c r="B8" s="714"/>
      <c r="C8" s="791"/>
      <c r="D8" s="790" t="s">
        <v>190</v>
      </c>
      <c r="E8" s="790" t="s">
        <v>191</v>
      </c>
      <c r="F8" s="790" t="s">
        <v>192</v>
      </c>
      <c r="G8" s="791"/>
      <c r="H8" s="790" t="s">
        <v>193</v>
      </c>
      <c r="I8" s="790" t="s">
        <v>194</v>
      </c>
      <c r="J8" s="790" t="s">
        <v>195</v>
      </c>
      <c r="K8" s="790" t="s">
        <v>196</v>
      </c>
      <c r="L8" s="790" t="s">
        <v>197</v>
      </c>
    </row>
    <row r="9" spans="1:12" ht="77.25" customHeight="1">
      <c r="A9" s="715"/>
      <c r="B9" s="716"/>
      <c r="C9" s="792"/>
      <c r="D9" s="792"/>
      <c r="E9" s="792"/>
      <c r="F9" s="792"/>
      <c r="G9" s="792"/>
      <c r="H9" s="792"/>
      <c r="I9" s="792"/>
      <c r="J9" s="792"/>
      <c r="K9" s="792"/>
      <c r="L9" s="792"/>
    </row>
    <row r="10" spans="1:12" s="271" customFormat="1" ht="16.5" customHeight="1">
      <c r="A10" s="803" t="s">
        <v>6</v>
      </c>
      <c r="B10" s="804"/>
      <c r="C10" s="220">
        <v>1</v>
      </c>
      <c r="D10" s="220">
        <v>2</v>
      </c>
      <c r="E10" s="220">
        <v>3</v>
      </c>
      <c r="F10" s="220">
        <v>4</v>
      </c>
      <c r="G10" s="220">
        <v>5</v>
      </c>
      <c r="H10" s="220">
        <v>6</v>
      </c>
      <c r="I10" s="220">
        <v>7</v>
      </c>
      <c r="J10" s="220">
        <v>8</v>
      </c>
      <c r="K10" s="221" t="s">
        <v>59</v>
      </c>
      <c r="L10" s="221" t="s">
        <v>79</v>
      </c>
    </row>
    <row r="11" spans="1:12" s="271" customFormat="1" ht="16.5" customHeight="1">
      <c r="A11" s="807" t="s">
        <v>284</v>
      </c>
      <c r="B11" s="808"/>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05" t="s">
        <v>285</v>
      </c>
      <c r="B12" s="806"/>
      <c r="C12" s="224">
        <v>12</v>
      </c>
      <c r="D12" s="224">
        <v>0</v>
      </c>
      <c r="E12" s="224">
        <v>1</v>
      </c>
      <c r="F12" s="224">
        <v>11</v>
      </c>
      <c r="G12" s="224">
        <v>10</v>
      </c>
      <c r="H12" s="224">
        <v>0</v>
      </c>
      <c r="I12" s="224">
        <v>0</v>
      </c>
      <c r="J12" s="224">
        <v>0</v>
      </c>
      <c r="K12" s="224">
        <v>6</v>
      </c>
      <c r="L12" s="224">
        <v>4</v>
      </c>
    </row>
    <row r="13" spans="1:32" s="271" customFormat="1" ht="16.5" customHeight="1">
      <c r="A13" s="799" t="s">
        <v>30</v>
      </c>
      <c r="B13" s="800"/>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253</v>
      </c>
    </row>
    <row r="14" spans="1:37" s="271" customFormat="1" ht="16.5" customHeight="1">
      <c r="A14" s="274" t="s">
        <v>0</v>
      </c>
      <c r="B14" s="198" t="s">
        <v>116</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254</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255</v>
      </c>
      <c r="C17" s="226">
        <f t="shared" si="2"/>
        <v>1</v>
      </c>
      <c r="D17" s="231">
        <v>0</v>
      </c>
      <c r="E17" s="231">
        <v>0</v>
      </c>
      <c r="F17" s="231">
        <v>1</v>
      </c>
      <c r="G17" s="226">
        <f t="shared" si="1"/>
        <v>1</v>
      </c>
      <c r="H17" s="231">
        <v>0</v>
      </c>
      <c r="I17" s="231">
        <v>0</v>
      </c>
      <c r="J17" s="273">
        <v>0</v>
      </c>
      <c r="K17" s="273">
        <v>0</v>
      </c>
      <c r="L17" s="273">
        <v>1</v>
      </c>
      <c r="M17" s="285"/>
      <c r="AF17" s="199" t="s">
        <v>256</v>
      </c>
    </row>
    <row r="18" spans="1:14" s="271" customFormat="1" ht="15.75" customHeight="1">
      <c r="A18" s="200">
        <v>3</v>
      </c>
      <c r="B18" s="68" t="s">
        <v>257</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258</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259</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260</v>
      </c>
      <c r="C21" s="226">
        <f t="shared" si="2"/>
        <v>0</v>
      </c>
      <c r="D21" s="231">
        <v>0</v>
      </c>
      <c r="E21" s="231">
        <v>0</v>
      </c>
      <c r="F21" s="231">
        <v>0</v>
      </c>
      <c r="G21" s="226">
        <f t="shared" si="1"/>
        <v>0</v>
      </c>
      <c r="H21" s="231">
        <v>0</v>
      </c>
      <c r="I21" s="231">
        <v>0</v>
      </c>
      <c r="J21" s="273">
        <v>0</v>
      </c>
      <c r="K21" s="273">
        <v>0</v>
      </c>
      <c r="L21" s="273">
        <v>0</v>
      </c>
      <c r="M21" s="285"/>
      <c r="AJ21" s="271" t="s">
        <v>261</v>
      </c>
      <c r="AK21" s="271" t="s">
        <v>262</v>
      </c>
      <c r="AL21" s="271" t="s">
        <v>263</v>
      </c>
      <c r="AM21" s="199" t="s">
        <v>264</v>
      </c>
    </row>
    <row r="22" spans="1:39" s="271" customFormat="1" ht="15.75" customHeight="1">
      <c r="A22" s="200">
        <v>7</v>
      </c>
      <c r="B22" s="68" t="s">
        <v>265</v>
      </c>
      <c r="C22" s="226">
        <f t="shared" si="2"/>
        <v>0</v>
      </c>
      <c r="D22" s="231">
        <v>0</v>
      </c>
      <c r="E22" s="231">
        <v>0</v>
      </c>
      <c r="F22" s="231">
        <v>0</v>
      </c>
      <c r="G22" s="226">
        <f t="shared" si="1"/>
        <v>0</v>
      </c>
      <c r="H22" s="231">
        <v>0</v>
      </c>
      <c r="I22" s="231">
        <v>0</v>
      </c>
      <c r="J22" s="273">
        <v>0</v>
      </c>
      <c r="K22" s="273">
        <v>0</v>
      </c>
      <c r="L22" s="273">
        <v>0</v>
      </c>
      <c r="M22" s="285"/>
      <c r="N22" s="178"/>
      <c r="AM22" s="199" t="s">
        <v>266</v>
      </c>
    </row>
    <row r="23" spans="1:13" s="271" customFormat="1" ht="15.75" customHeight="1">
      <c r="A23" s="200">
        <v>8</v>
      </c>
      <c r="B23" s="68" t="s">
        <v>267</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268</v>
      </c>
      <c r="C24" s="226">
        <f t="shared" si="2"/>
        <v>0</v>
      </c>
      <c r="D24" s="231">
        <v>0</v>
      </c>
      <c r="E24" s="231">
        <v>0</v>
      </c>
      <c r="F24" s="231">
        <v>0</v>
      </c>
      <c r="G24" s="226">
        <f t="shared" si="1"/>
        <v>0</v>
      </c>
      <c r="H24" s="231">
        <v>0</v>
      </c>
      <c r="I24" s="231">
        <v>0</v>
      </c>
      <c r="J24" s="273">
        <v>0</v>
      </c>
      <c r="K24" s="273">
        <v>0</v>
      </c>
      <c r="L24" s="273">
        <v>0</v>
      </c>
      <c r="M24" s="285"/>
      <c r="AJ24" s="271" t="s">
        <v>261</v>
      </c>
    </row>
    <row r="25" spans="1:36" s="271" customFormat="1" ht="15.75" customHeight="1">
      <c r="A25" s="200">
        <v>10</v>
      </c>
      <c r="B25" s="68" t="s">
        <v>269</v>
      </c>
      <c r="C25" s="226">
        <f t="shared" si="2"/>
        <v>1</v>
      </c>
      <c r="D25" s="231">
        <v>0</v>
      </c>
      <c r="E25" s="231">
        <v>0</v>
      </c>
      <c r="F25" s="231">
        <v>1</v>
      </c>
      <c r="G25" s="226">
        <f t="shared" si="1"/>
        <v>1</v>
      </c>
      <c r="H25" s="231">
        <v>0</v>
      </c>
      <c r="I25" s="231">
        <v>0</v>
      </c>
      <c r="J25" s="273">
        <v>0</v>
      </c>
      <c r="K25" s="273">
        <v>0</v>
      </c>
      <c r="L25" s="273">
        <v>1</v>
      </c>
      <c r="M25" s="285"/>
      <c r="AJ25" s="199" t="s">
        <v>270</v>
      </c>
    </row>
    <row r="26" spans="1:44" s="271" customFormat="1" ht="15.75" customHeight="1">
      <c r="A26" s="200">
        <v>11</v>
      </c>
      <c r="B26" s="68" t="s">
        <v>271</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693" t="s">
        <v>272</v>
      </c>
      <c r="B28" s="693"/>
      <c r="C28" s="693"/>
      <c r="D28" s="693"/>
      <c r="E28" s="693"/>
      <c r="F28" s="182"/>
      <c r="G28" s="181"/>
      <c r="H28" s="294" t="s">
        <v>317</v>
      </c>
      <c r="I28" s="295"/>
      <c r="J28" s="295"/>
      <c r="K28" s="295"/>
      <c r="L28" s="295"/>
      <c r="AG28" s="233" t="s">
        <v>273</v>
      </c>
      <c r="AI28" s="190">
        <f>82/88</f>
        <v>0.9318181818181818</v>
      </c>
    </row>
    <row r="29" spans="1:12" ht="15" customHeight="1">
      <c r="A29" s="706" t="s">
        <v>4</v>
      </c>
      <c r="B29" s="706"/>
      <c r="C29" s="706"/>
      <c r="D29" s="706"/>
      <c r="E29" s="706"/>
      <c r="F29" s="182"/>
      <c r="G29" s="183"/>
      <c r="H29" s="709" t="s">
        <v>139</v>
      </c>
      <c r="I29" s="709"/>
      <c r="J29" s="709"/>
      <c r="K29" s="709"/>
      <c r="L29" s="709"/>
    </row>
    <row r="30" spans="1:14" s="170" customFormat="1" ht="18.75">
      <c r="A30" s="703"/>
      <c r="B30" s="703"/>
      <c r="C30" s="703"/>
      <c r="D30" s="703"/>
      <c r="E30" s="703"/>
      <c r="F30" s="296"/>
      <c r="G30" s="182"/>
      <c r="H30" s="704"/>
      <c r="I30" s="704"/>
      <c r="J30" s="704"/>
      <c r="K30" s="704"/>
      <c r="L30" s="704"/>
      <c r="M30" s="297"/>
      <c r="N30" s="297"/>
    </row>
    <row r="31" spans="1:12" ht="18">
      <c r="A31" s="182"/>
      <c r="B31" s="182"/>
      <c r="C31" s="182"/>
      <c r="D31" s="182"/>
      <c r="E31" s="182"/>
      <c r="F31" s="182"/>
      <c r="G31" s="182"/>
      <c r="H31" s="182"/>
      <c r="I31" s="182"/>
      <c r="J31" s="182"/>
      <c r="K31" s="182"/>
      <c r="L31" s="298"/>
    </row>
    <row r="32" spans="1:12" ht="18">
      <c r="A32" s="182"/>
      <c r="B32" s="784" t="s">
        <v>276</v>
      </c>
      <c r="C32" s="784"/>
      <c r="D32" s="784"/>
      <c r="E32" s="784"/>
      <c r="F32" s="182"/>
      <c r="G32" s="182"/>
      <c r="H32" s="182"/>
      <c r="I32" s="784" t="s">
        <v>276</v>
      </c>
      <c r="J32" s="784"/>
      <c r="K32" s="784"/>
      <c r="L32" s="298"/>
    </row>
    <row r="33" spans="1:12" ht="10.5" customHeight="1">
      <c r="A33" s="182"/>
      <c r="B33" s="182"/>
      <c r="C33" s="299" t="s">
        <v>275</v>
      </c>
      <c r="D33" s="299"/>
      <c r="E33" s="299"/>
      <c r="F33" s="299"/>
      <c r="G33" s="299"/>
      <c r="H33" s="299"/>
      <c r="I33" s="299"/>
      <c r="J33" s="300" t="s">
        <v>275</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793" t="s">
        <v>198</v>
      </c>
      <c r="C40" s="793"/>
      <c r="D40" s="793"/>
      <c r="E40" s="793"/>
      <c r="F40" s="793"/>
      <c r="G40" s="303"/>
      <c r="H40" s="301"/>
      <c r="I40" s="301"/>
      <c r="J40" s="301"/>
      <c r="K40" s="301"/>
      <c r="L40" s="301"/>
      <c r="M40" s="265"/>
      <c r="N40" s="265"/>
      <c r="O40" s="265"/>
      <c r="P40" s="265"/>
    </row>
    <row r="41" spans="1:12" ht="12.75" customHeight="1" hidden="1">
      <c r="A41" s="182"/>
      <c r="B41" s="279" t="s">
        <v>199</v>
      </c>
      <c r="C41" s="304"/>
      <c r="D41" s="304"/>
      <c r="E41" s="304"/>
      <c r="F41" s="304"/>
      <c r="G41" s="182"/>
      <c r="H41" s="301"/>
      <c r="I41" s="301"/>
      <c r="J41" s="301"/>
      <c r="K41" s="301"/>
      <c r="L41" s="301"/>
    </row>
    <row r="42" spans="1:12" ht="12.75" customHeight="1" hidden="1">
      <c r="A42" s="182"/>
      <c r="B42" s="236" t="s">
        <v>200</v>
      </c>
      <c r="C42" s="304"/>
      <c r="D42" s="304"/>
      <c r="E42" s="304"/>
      <c r="F42" s="304"/>
      <c r="G42" s="182"/>
      <c r="H42" s="301"/>
      <c r="I42" s="301"/>
      <c r="J42" s="301"/>
      <c r="K42" s="301"/>
      <c r="L42" s="301"/>
    </row>
    <row r="43" spans="1:12" ht="18.75">
      <c r="A43" s="576" t="s">
        <v>318</v>
      </c>
      <c r="B43" s="576"/>
      <c r="C43" s="576"/>
      <c r="D43" s="576"/>
      <c r="E43" s="576"/>
      <c r="F43" s="182"/>
      <c r="G43" s="301"/>
      <c r="H43" s="577" t="s">
        <v>230</v>
      </c>
      <c r="I43" s="577"/>
      <c r="J43" s="577"/>
      <c r="K43" s="577"/>
      <c r="L43" s="577"/>
    </row>
    <row r="44" spans="1:12" ht="12.75" customHeight="1">
      <c r="A44" s="182"/>
      <c r="B44" s="182"/>
      <c r="C44" s="182"/>
      <c r="D44" s="182"/>
      <c r="E44" s="182"/>
      <c r="F44" s="182"/>
      <c r="G44" s="182"/>
      <c r="H44" s="301"/>
      <c r="I44" s="301"/>
      <c r="J44" s="301"/>
      <c r="K44" s="301"/>
      <c r="L44" s="301"/>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21" t="s">
        <v>201</v>
      </c>
      <c r="B1" s="721"/>
      <c r="C1" s="721"/>
      <c r="D1" s="721"/>
      <c r="E1" s="306"/>
      <c r="F1" s="717" t="s">
        <v>353</v>
      </c>
      <c r="G1" s="717"/>
      <c r="H1" s="717"/>
      <c r="I1" s="717"/>
      <c r="J1" s="717"/>
      <c r="K1" s="717"/>
      <c r="L1" s="717"/>
      <c r="M1" s="717"/>
      <c r="N1" s="717"/>
      <c r="O1" s="717"/>
      <c r="P1" s="307" t="s">
        <v>277</v>
      </c>
      <c r="Q1" s="308"/>
      <c r="R1" s="308"/>
      <c r="S1" s="308"/>
      <c r="T1" s="308"/>
    </row>
    <row r="2" spans="1:20" s="177" customFormat="1" ht="20.25" customHeight="1">
      <c r="A2" s="811" t="s">
        <v>287</v>
      </c>
      <c r="B2" s="811"/>
      <c r="C2" s="811"/>
      <c r="D2" s="811"/>
      <c r="E2" s="306"/>
      <c r="F2" s="717"/>
      <c r="G2" s="717"/>
      <c r="H2" s="717"/>
      <c r="I2" s="717"/>
      <c r="J2" s="717"/>
      <c r="K2" s="717"/>
      <c r="L2" s="717"/>
      <c r="M2" s="717"/>
      <c r="N2" s="717"/>
      <c r="O2" s="717"/>
      <c r="P2" s="308" t="s">
        <v>319</v>
      </c>
      <c r="Q2" s="308"/>
      <c r="R2" s="308"/>
      <c r="S2" s="308"/>
      <c r="T2" s="308"/>
    </row>
    <row r="3" spans="1:20" s="177" customFormat="1" ht="15" customHeight="1">
      <c r="A3" s="811" t="s">
        <v>239</v>
      </c>
      <c r="B3" s="811"/>
      <c r="C3" s="811"/>
      <c r="D3" s="811"/>
      <c r="E3" s="306"/>
      <c r="F3" s="717"/>
      <c r="G3" s="717"/>
      <c r="H3" s="717"/>
      <c r="I3" s="717"/>
      <c r="J3" s="717"/>
      <c r="K3" s="717"/>
      <c r="L3" s="717"/>
      <c r="M3" s="717"/>
      <c r="N3" s="717"/>
      <c r="O3" s="717"/>
      <c r="P3" s="307" t="s">
        <v>345</v>
      </c>
      <c r="Q3" s="307"/>
      <c r="R3" s="307"/>
      <c r="S3" s="309"/>
      <c r="T3" s="309"/>
    </row>
    <row r="4" spans="1:20" s="177" customFormat="1" ht="15.75" customHeight="1">
      <c r="A4" s="821" t="s">
        <v>320</v>
      </c>
      <c r="B4" s="821"/>
      <c r="C4" s="821"/>
      <c r="D4" s="821"/>
      <c r="E4" s="307"/>
      <c r="F4" s="717"/>
      <c r="G4" s="717"/>
      <c r="H4" s="717"/>
      <c r="I4" s="717"/>
      <c r="J4" s="717"/>
      <c r="K4" s="717"/>
      <c r="L4" s="717"/>
      <c r="M4" s="717"/>
      <c r="N4" s="717"/>
      <c r="O4" s="717"/>
      <c r="P4" s="308" t="s">
        <v>289</v>
      </c>
      <c r="Q4" s="307"/>
      <c r="R4" s="307"/>
      <c r="S4" s="309"/>
      <c r="T4" s="309"/>
    </row>
    <row r="5" spans="1:18" s="177" customFormat="1" ht="24" customHeight="1">
      <c r="A5" s="310"/>
      <c r="B5" s="310"/>
      <c r="C5" s="310"/>
      <c r="F5" s="820"/>
      <c r="G5" s="820"/>
      <c r="H5" s="820"/>
      <c r="I5" s="820"/>
      <c r="J5" s="820"/>
      <c r="K5" s="820"/>
      <c r="L5" s="820"/>
      <c r="M5" s="820"/>
      <c r="N5" s="820"/>
      <c r="O5" s="820"/>
      <c r="P5" s="311" t="s">
        <v>321</v>
      </c>
      <c r="Q5" s="312"/>
      <c r="R5" s="312"/>
    </row>
    <row r="6" spans="1:20" s="313" customFormat="1" ht="21.75" customHeight="1">
      <c r="A6" s="822" t="s">
        <v>53</v>
      </c>
      <c r="B6" s="823"/>
      <c r="C6" s="724" t="s">
        <v>31</v>
      </c>
      <c r="D6" s="727"/>
      <c r="E6" s="724" t="s">
        <v>7</v>
      </c>
      <c r="F6" s="819"/>
      <c r="G6" s="819"/>
      <c r="H6" s="819"/>
      <c r="I6" s="819"/>
      <c r="J6" s="819"/>
      <c r="K6" s="819"/>
      <c r="L6" s="819"/>
      <c r="M6" s="819"/>
      <c r="N6" s="819"/>
      <c r="O6" s="819"/>
      <c r="P6" s="819"/>
      <c r="Q6" s="819"/>
      <c r="R6" s="819"/>
      <c r="S6" s="819"/>
      <c r="T6" s="727"/>
    </row>
    <row r="7" spans="1:21" s="313" customFormat="1" ht="22.5" customHeight="1">
      <c r="A7" s="824"/>
      <c r="B7" s="825"/>
      <c r="C7" s="696" t="s">
        <v>322</v>
      </c>
      <c r="D7" s="696" t="s">
        <v>323</v>
      </c>
      <c r="E7" s="724" t="s">
        <v>202</v>
      </c>
      <c r="F7" s="828"/>
      <c r="G7" s="828"/>
      <c r="H7" s="828"/>
      <c r="I7" s="828"/>
      <c r="J7" s="828"/>
      <c r="K7" s="828"/>
      <c r="L7" s="829"/>
      <c r="M7" s="724" t="s">
        <v>324</v>
      </c>
      <c r="N7" s="819"/>
      <c r="O7" s="819"/>
      <c r="P7" s="819"/>
      <c r="Q7" s="819"/>
      <c r="R7" s="819"/>
      <c r="S7" s="819"/>
      <c r="T7" s="727"/>
      <c r="U7" s="314"/>
    </row>
    <row r="8" spans="1:20" s="313" customFormat="1" ht="42.75" customHeight="1">
      <c r="A8" s="824"/>
      <c r="B8" s="825"/>
      <c r="C8" s="697"/>
      <c r="D8" s="697"/>
      <c r="E8" s="695" t="s">
        <v>325</v>
      </c>
      <c r="F8" s="695"/>
      <c r="G8" s="724" t="s">
        <v>326</v>
      </c>
      <c r="H8" s="819"/>
      <c r="I8" s="819"/>
      <c r="J8" s="819"/>
      <c r="K8" s="819"/>
      <c r="L8" s="727"/>
      <c r="M8" s="695" t="s">
        <v>327</v>
      </c>
      <c r="N8" s="695"/>
      <c r="O8" s="724" t="s">
        <v>326</v>
      </c>
      <c r="P8" s="819"/>
      <c r="Q8" s="819"/>
      <c r="R8" s="819"/>
      <c r="S8" s="819"/>
      <c r="T8" s="727"/>
    </row>
    <row r="9" spans="1:20" s="313" customFormat="1" ht="35.25" customHeight="1">
      <c r="A9" s="824"/>
      <c r="B9" s="825"/>
      <c r="C9" s="697"/>
      <c r="D9" s="697"/>
      <c r="E9" s="696" t="s">
        <v>203</v>
      </c>
      <c r="F9" s="696" t="s">
        <v>204</v>
      </c>
      <c r="G9" s="812" t="s">
        <v>205</v>
      </c>
      <c r="H9" s="813"/>
      <c r="I9" s="812" t="s">
        <v>206</v>
      </c>
      <c r="J9" s="813"/>
      <c r="K9" s="812" t="s">
        <v>207</v>
      </c>
      <c r="L9" s="813"/>
      <c r="M9" s="696" t="s">
        <v>208</v>
      </c>
      <c r="N9" s="696" t="s">
        <v>204</v>
      </c>
      <c r="O9" s="812" t="s">
        <v>205</v>
      </c>
      <c r="P9" s="813"/>
      <c r="Q9" s="812" t="s">
        <v>209</v>
      </c>
      <c r="R9" s="813"/>
      <c r="S9" s="812" t="s">
        <v>210</v>
      </c>
      <c r="T9" s="813"/>
    </row>
    <row r="10" spans="1:20" s="313" customFormat="1" ht="25.5" customHeight="1">
      <c r="A10" s="812"/>
      <c r="B10" s="813"/>
      <c r="C10" s="698"/>
      <c r="D10" s="698"/>
      <c r="E10" s="698"/>
      <c r="F10" s="698"/>
      <c r="G10" s="215" t="s">
        <v>208</v>
      </c>
      <c r="H10" s="215" t="s">
        <v>204</v>
      </c>
      <c r="I10" s="219" t="s">
        <v>208</v>
      </c>
      <c r="J10" s="215" t="s">
        <v>204</v>
      </c>
      <c r="K10" s="219" t="s">
        <v>208</v>
      </c>
      <c r="L10" s="215" t="s">
        <v>204</v>
      </c>
      <c r="M10" s="698"/>
      <c r="N10" s="698"/>
      <c r="O10" s="215" t="s">
        <v>208</v>
      </c>
      <c r="P10" s="215" t="s">
        <v>204</v>
      </c>
      <c r="Q10" s="219" t="s">
        <v>208</v>
      </c>
      <c r="R10" s="215" t="s">
        <v>204</v>
      </c>
      <c r="S10" s="219" t="s">
        <v>208</v>
      </c>
      <c r="T10" s="215" t="s">
        <v>204</v>
      </c>
    </row>
    <row r="11" spans="1:32" s="222" customFormat="1" ht="12.75">
      <c r="A11" s="826" t="s">
        <v>6</v>
      </c>
      <c r="B11" s="827"/>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253</v>
      </c>
    </row>
    <row r="12" spans="1:20" s="222" customFormat="1" ht="20.25" customHeight="1">
      <c r="A12" s="809" t="s">
        <v>309</v>
      </c>
      <c r="B12" s="810"/>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14" t="s">
        <v>285</v>
      </c>
      <c r="B13" s="815"/>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17" t="s">
        <v>30</v>
      </c>
      <c r="B14" s="818"/>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116</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254</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256</v>
      </c>
    </row>
    <row r="18" spans="1:20" s="178" customFormat="1" ht="15.75" customHeight="1">
      <c r="A18" s="200">
        <v>2</v>
      </c>
      <c r="B18" s="68" t="s">
        <v>286</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257</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258</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259</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261</v>
      </c>
      <c r="AK21" s="178" t="s">
        <v>262</v>
      </c>
      <c r="AL21" s="178" t="s">
        <v>263</v>
      </c>
      <c r="AM21" s="199" t="s">
        <v>264</v>
      </c>
    </row>
    <row r="22" spans="1:39" s="178" customFormat="1" ht="15.75" customHeight="1">
      <c r="A22" s="200">
        <v>6</v>
      </c>
      <c r="B22" s="68" t="s">
        <v>260</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266</v>
      </c>
    </row>
    <row r="23" spans="1:20" s="178" customFormat="1" ht="15.75" customHeight="1">
      <c r="A23" s="200">
        <v>7</v>
      </c>
      <c r="B23" s="68" t="s">
        <v>265</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267</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261</v>
      </c>
    </row>
    <row r="25" spans="1:36" s="178" customFormat="1" ht="15.75" customHeight="1">
      <c r="A25" s="200">
        <v>9</v>
      </c>
      <c r="B25" s="68" t="s">
        <v>268</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270</v>
      </c>
    </row>
    <row r="26" spans="1:44" s="178" customFormat="1" ht="15.75" customHeight="1">
      <c r="A26" s="200">
        <v>10</v>
      </c>
      <c r="B26" s="68" t="s">
        <v>269</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271</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273</v>
      </c>
      <c r="AI28" s="190">
        <f>82/88</f>
        <v>0.9318181818181818</v>
      </c>
    </row>
    <row r="29" spans="1:20" ht="15.75" customHeight="1">
      <c r="A29" s="180"/>
      <c r="B29" s="693" t="s">
        <v>272</v>
      </c>
      <c r="C29" s="693"/>
      <c r="D29" s="693"/>
      <c r="E29" s="693"/>
      <c r="F29" s="693"/>
      <c r="G29" s="693"/>
      <c r="H29" s="181"/>
      <c r="I29" s="181"/>
      <c r="J29" s="182"/>
      <c r="K29" s="181"/>
      <c r="L29" s="700" t="s">
        <v>272</v>
      </c>
      <c r="M29" s="700"/>
      <c r="N29" s="700"/>
      <c r="O29" s="700"/>
      <c r="P29" s="700"/>
      <c r="Q29" s="700"/>
      <c r="R29" s="700"/>
      <c r="S29" s="700"/>
      <c r="T29" s="700"/>
    </row>
    <row r="30" spans="1:20" ht="15" customHeight="1">
      <c r="A30" s="180"/>
      <c r="B30" s="706" t="s">
        <v>35</v>
      </c>
      <c r="C30" s="706"/>
      <c r="D30" s="706"/>
      <c r="E30" s="706"/>
      <c r="F30" s="706"/>
      <c r="G30" s="706"/>
      <c r="H30" s="183"/>
      <c r="I30" s="183"/>
      <c r="J30" s="183"/>
      <c r="K30" s="183"/>
      <c r="L30" s="709" t="s">
        <v>228</v>
      </c>
      <c r="M30" s="709"/>
      <c r="N30" s="709"/>
      <c r="O30" s="709"/>
      <c r="P30" s="709"/>
      <c r="Q30" s="709"/>
      <c r="R30" s="709"/>
      <c r="S30" s="709"/>
      <c r="T30" s="709"/>
    </row>
    <row r="31" spans="1:20" s="320" customFormat="1" ht="18.75">
      <c r="A31" s="318"/>
      <c r="B31" s="703"/>
      <c r="C31" s="703"/>
      <c r="D31" s="703"/>
      <c r="E31" s="703"/>
      <c r="F31" s="703"/>
      <c r="G31" s="319"/>
      <c r="H31" s="319"/>
      <c r="I31" s="319"/>
      <c r="J31" s="319"/>
      <c r="K31" s="319"/>
      <c r="L31" s="704"/>
      <c r="M31" s="704"/>
      <c r="N31" s="704"/>
      <c r="O31" s="704"/>
      <c r="P31" s="704"/>
      <c r="Q31" s="704"/>
      <c r="R31" s="704"/>
      <c r="S31" s="704"/>
      <c r="T31" s="704"/>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16" t="s">
        <v>276</v>
      </c>
      <c r="C33" s="816"/>
      <c r="D33" s="816"/>
      <c r="E33" s="816"/>
      <c r="F33" s="816"/>
      <c r="G33" s="321"/>
      <c r="H33" s="321"/>
      <c r="I33" s="321"/>
      <c r="J33" s="321"/>
      <c r="K33" s="321"/>
      <c r="L33" s="321"/>
      <c r="M33" s="321"/>
      <c r="N33" s="321"/>
      <c r="O33" s="816" t="s">
        <v>276</v>
      </c>
      <c r="P33" s="816"/>
      <c r="Q33" s="816"/>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198</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199</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211</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576" t="s">
        <v>229</v>
      </c>
      <c r="C39" s="576"/>
      <c r="D39" s="576"/>
      <c r="E39" s="576"/>
      <c r="F39" s="576"/>
      <c r="G39" s="576"/>
      <c r="H39" s="182"/>
      <c r="I39" s="182"/>
      <c r="J39" s="182"/>
      <c r="K39" s="182"/>
      <c r="L39" s="577" t="s">
        <v>230</v>
      </c>
      <c r="M39" s="577"/>
      <c r="N39" s="577"/>
      <c r="O39" s="577"/>
      <c r="P39" s="577"/>
      <c r="Q39" s="577"/>
      <c r="R39" s="577"/>
      <c r="S39" s="577"/>
      <c r="T39" s="577"/>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A11:B11"/>
    <mergeCell ref="E7:L7"/>
    <mergeCell ref="I9:J9"/>
    <mergeCell ref="E6:T6"/>
    <mergeCell ref="F9:F10"/>
    <mergeCell ref="Q9:R9"/>
    <mergeCell ref="E9:E10"/>
    <mergeCell ref="D7:D10"/>
    <mergeCell ref="A6:B10"/>
    <mergeCell ref="M7:T7"/>
    <mergeCell ref="G8:L8"/>
    <mergeCell ref="C6:D6"/>
    <mergeCell ref="G9:H9"/>
    <mergeCell ref="A4:D4"/>
    <mergeCell ref="O33:Q33"/>
    <mergeCell ref="L31:T31"/>
    <mergeCell ref="L30:T30"/>
    <mergeCell ref="S9:T9"/>
    <mergeCell ref="B31:F31"/>
    <mergeCell ref="B30:G30"/>
    <mergeCell ref="L29:T29"/>
    <mergeCell ref="B29:G29"/>
    <mergeCell ref="M9:M10"/>
    <mergeCell ref="A14:B14"/>
    <mergeCell ref="A2:D2"/>
    <mergeCell ref="O8:T8"/>
    <mergeCell ref="E8:F8"/>
    <mergeCell ref="M8:N8"/>
    <mergeCell ref="F1:O4"/>
    <mergeCell ref="A1:D1"/>
    <mergeCell ref="F5:O5"/>
    <mergeCell ref="A12:B12"/>
    <mergeCell ref="A3:D3"/>
    <mergeCell ref="C7:C10"/>
    <mergeCell ref="K9:L9"/>
    <mergeCell ref="O9:P9"/>
    <mergeCell ref="L39:T39"/>
    <mergeCell ref="N9:N10"/>
    <mergeCell ref="B39:G39"/>
    <mergeCell ref="A13:B13"/>
    <mergeCell ref="B33:F33"/>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cp:lastModifiedBy>
  <cp:lastPrinted>2018-04-04T15:54:45Z</cp:lastPrinted>
  <dcterms:created xsi:type="dcterms:W3CDTF">2004-03-07T02:36:29Z</dcterms:created>
  <dcterms:modified xsi:type="dcterms:W3CDTF">2018-04-04T03:10:54Z</dcterms:modified>
  <cp:category/>
  <cp:version/>
  <cp:contentType/>
  <cp:contentStatus/>
</cp:coreProperties>
</file>